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TMTLS\AppData\Roaming\VNPT Plugin\Files\FileTemp\"/>
    </mc:Choice>
  </mc:AlternateContent>
  <bookViews>
    <workbookView xWindow="-120" yWindow="-120" windowWidth="20640" windowHeight="11670"/>
  </bookViews>
  <sheets>
    <sheet name="nghi hưu" sheetId="19" r:id="rId1"/>
    <sheet name="Thoi viec ngay" sheetId="21" r:id="rId2"/>
    <sheet name="K Chuyen trach" sheetId="20" r:id="rId3"/>
    <sheet name="Bảng ngày nghỉ hưu" sheetId="8" state="hidden" r:id="rId4"/>
    <sheet name="Bang nghi huu PL2" sheetId="9" state="hidden" r:id="rId5"/>
  </sheets>
  <definedNames>
    <definedName name="_xlnm.Print_Area" localSheetId="2">'K Chuyen trach'!$A$1:$K$20</definedName>
    <definedName name="_xlnm.Print_Area" localSheetId="0">'nghi hưu'!$A$1:$K$24</definedName>
    <definedName name="_xlnm.Print_Area" localSheetId="1">'Thoi viec ngay'!$A$1:$K$24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21" l="1"/>
  <c r="E17" i="21"/>
  <c r="H19" i="21" s="1"/>
  <c r="H21" i="21" s="1"/>
  <c r="I9" i="21" a="1"/>
  <c r="I9" i="21" s="1"/>
  <c r="B9" i="21"/>
  <c r="K7" i="21"/>
  <c r="I13" i="21" s="1"/>
  <c r="I10" i="21" l="1"/>
  <c r="F11" i="21" s="1"/>
  <c r="F10" i="21"/>
  <c r="F17" i="19"/>
  <c r="K8" i="21" l="1"/>
  <c r="F12" i="21"/>
  <c r="E17" i="19"/>
  <c r="H16" i="20"/>
  <c r="I9" i="20" a="1"/>
  <c r="I9" i="20" s="1"/>
  <c r="B9" i="20"/>
  <c r="K7" i="20"/>
  <c r="I9" i="19" a="1"/>
  <c r="I9" i="19" s="1"/>
  <c r="B21" i="21" l="1"/>
  <c r="B23" i="21"/>
  <c r="H19" i="19"/>
  <c r="H20" i="20"/>
  <c r="H19" i="20"/>
  <c r="F10" i="20"/>
  <c r="I10" i="20"/>
  <c r="F11" i="20" s="1"/>
  <c r="F10" i="19"/>
  <c r="B9" i="19"/>
  <c r="B24" i="21" l="1"/>
  <c r="H24" i="21" s="1"/>
  <c r="H23" i="21"/>
  <c r="B18" i="20"/>
  <c r="K8" i="20"/>
  <c r="F12" i="20"/>
  <c r="K7" i="19"/>
  <c r="I13" i="19" s="1"/>
  <c r="H18" i="20" l="1"/>
  <c r="H17" i="20" s="1"/>
  <c r="H22" i="21"/>
  <c r="H20" i="21" s="1"/>
  <c r="I10" i="19"/>
  <c r="K8" i="19" s="1"/>
  <c r="B23" i="19" l="1"/>
  <c r="B21" i="19"/>
  <c r="F11" i="19"/>
  <c r="H21" i="19" s="1"/>
  <c r="F12" i="19"/>
  <c r="H23" i="19" l="1"/>
  <c r="B24" i="19"/>
  <c r="H24" i="19" s="1"/>
  <c r="H22" i="19" l="1"/>
  <c r="H20" i="19"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<sst xmlns="http://schemas.openxmlformats.org/spreadsheetml/2006/main" count="194" uniqueCount="100">
  <si>
    <t>Tiền lương tháng hiện hưởng</t>
  </si>
  <si>
    <t>Tính tròn:</t>
  </si>
  <si>
    <t>tháng;</t>
  </si>
  <si>
    <t>năm</t>
  </si>
  <si>
    <t>Số năm đóng BHXH:</t>
  </si>
  <si>
    <t>Ngày tháng năm sinh:</t>
  </si>
  <si>
    <t>Chức danh, Chức vụ, đơn vị công tác:</t>
  </si>
  <si>
    <t>Trình độ, chuyên ngành đào tạo:</t>
  </si>
  <si>
    <t>Giới tính</t>
  </si>
  <si>
    <t>Họ và tên:</t>
  </si>
  <si>
    <t xml:space="preserve">Đại học </t>
  </si>
  <si>
    <t>Lao động nam</t>
  </si>
  <si>
    <t>Lao động nữ</t>
  </si>
  <si>
    <t>Thời điểm sinh</t>
  </si>
  <si>
    <t>Tuổi nghỉ hưu</t>
  </si>
  <si>
    <t>Thời điểm hưởng lương hưu</t>
  </si>
  <si>
    <t>Tháng</t>
  </si>
  <si>
    <t>Năm</t>
  </si>
  <si>
    <t>60 tuổi 3 tháng</t>
  </si>
  <si>
    <t>55 tuổi 4 tháng</t>
  </si>
  <si>
    <t>55 tuổi 8 tháng</t>
  </si>
  <si>
    <t>60 tuổi 6 tháng</t>
  </si>
  <si>
    <t>56 tuổi</t>
  </si>
  <si>
    <t>60 tuổi 9 tháng</t>
  </si>
  <si>
    <t>56 tuổi 4 tháng</t>
  </si>
  <si>
    <t>61 tuổi</t>
  </si>
  <si>
    <t>56 tuổi 8 tháng</t>
  </si>
  <si>
    <t>61 tuổi 3 tháng</t>
  </si>
  <si>
    <t>57 tuổi</t>
  </si>
  <si>
    <t>61 tuổi 6 tháng</t>
  </si>
  <si>
    <t>57 tuổi 4 tháng</t>
  </si>
  <si>
    <t>61 tuổi 9 tháng</t>
  </si>
  <si>
    <t>57 tuổi 8 tháng</t>
  </si>
  <si>
    <t>Từ tháng 4/1966 trở đi</t>
  </si>
  <si>
    <t>62 tuổi</t>
  </si>
  <si>
    <t>Tháng liền kề sau tháng người lao động đủ 62 tuổi</t>
  </si>
  <si>
    <t>58 tuổi</t>
  </si>
  <si>
    <t>58 tuổi 4 tháng</t>
  </si>
  <si>
    <t>58 tuổi 8 tháng</t>
  </si>
  <si>
    <t>59 tuổi</t>
  </si>
  <si>
    <t>59 tuổi 4 tháng</t>
  </si>
  <si>
    <t>59 tuổi 8 tháng</t>
  </si>
  <si>
    <t>Từ tháng 5/1975 trở đi</t>
  </si>
  <si>
    <t>60 tuổi</t>
  </si>
  <si>
    <t>Tháng liền kề sau tháng người lao động đủ 60 tuổi</t>
  </si>
  <si>
    <t>tháng</t>
  </si>
  <si>
    <t>Thời điểm nghỉ TGBC:</t>
  </si>
  <si>
    <t>55 tuổi 3 tháng</t>
  </si>
  <si>
    <t>50 tuổi 4 tháng</t>
  </si>
  <si>
    <t>50 tuổi 8 tháng</t>
  </si>
  <si>
    <t>55 tuổi 6 tháng</t>
  </si>
  <si>
    <t>51 tuổi</t>
  </si>
  <si>
    <t>55 tuổi 9 tháng</t>
  </si>
  <si>
    <t>51 tuổi 4 tháng</t>
  </si>
  <si>
    <t>51 tuổi 8 tháng</t>
  </si>
  <si>
    <t>56 tuổi 3 tháng</t>
  </si>
  <si>
    <t>52 tuổi</t>
  </si>
  <si>
    <t>56 tuổi 6 tháng</t>
  </si>
  <si>
    <t>52 tuổi 4 tháng</t>
  </si>
  <si>
    <t>56 tuổi 9 tháng</t>
  </si>
  <si>
    <t>52 tuổi 8 tháng</t>
  </si>
  <si>
    <t>Từ tháng 4/1971 trở đi</t>
  </si>
  <si>
    <t>Tháng liền kề sau tháng người lao động đủ 57 tuổi</t>
  </si>
  <si>
    <t>53 tuổi</t>
  </si>
  <si>
    <t>53 tuổi 4 tháng</t>
  </si>
  <si>
    <t>53 tuổi 8 tháng</t>
  </si>
  <si>
    <t>54 tuổi</t>
  </si>
  <si>
    <t>54 tuổi 4 tháng</t>
  </si>
  <si>
    <t>54 tuổi 8 tháng</t>
  </si>
  <si>
    <t>Từ tháng 5/1980 trở đi</t>
  </si>
  <si>
    <t>55 tuổi</t>
  </si>
  <si>
    <t>Tháng liền kề sau tháng người lao động đủ 55 tuổi</t>
  </si>
  <si>
    <t>TỔNG KINH PHÍ ĐƯỢC HƯỞNG</t>
  </si>
  <si>
    <t>Nam</t>
  </si>
  <si>
    <t>Số năm nghỉ hưu trước tuổi:</t>
  </si>
  <si>
    <t>Số năm NHTT làm tròn:</t>
  </si>
  <si>
    <t>Tổng số tháng NHTT:</t>
  </si>
  <si>
    <t>Biểu số 1</t>
  </si>
  <si>
    <t>Nguyễn Văn A</t>
  </si>
  <si>
    <t>Mức tiền lương theo ngạch, bậc</t>
  </si>
  <si>
    <t>Mức lương theo thoả thuận trong HĐLĐ</t>
  </si>
  <si>
    <t>Phụ cấp chức vụ lãnh đạo</t>
  </si>
  <si>
    <t>Mức lương cơ sở</t>
  </si>
  <si>
    <t>Hệ số chênh lệch bảo lưu lương</t>
  </si>
  <si>
    <t>Thuộc đối tượng:</t>
  </si>
  <si>
    <t>Nghỉ hưu ở tuổi bình thường</t>
  </si>
  <si>
    <t>Trợ cấp theo thời gian công tác có đóng bảo hiểm xã hội bắt buộc</t>
  </si>
  <si>
    <r>
      <rPr>
        <b/>
        <sz val="12"/>
        <rFont val="Times New Roman"/>
        <family val="1"/>
      </rPr>
      <t>Lý do nghỉ:</t>
    </r>
    <r>
      <rPr>
        <sz val="12"/>
        <rFont val="Times New Roman"/>
        <family val="1"/>
      </rPr>
      <t xml:space="preserve"> …</t>
    </r>
  </si>
  <si>
    <t>BIỂU TÍNH KINH PHÍ NGHỊ ĐỊNH 154/2025/NĐ-CP</t>
  </si>
  <si>
    <t>Số năm đóng BHXH vượt 20 năm</t>
  </si>
  <si>
    <t>Hệ số phụ cấp hiện hưởng</t>
  </si>
  <si>
    <t>Phụ cấp hằng tháng hiện hưởng</t>
  </si>
  <si>
    <t>Được hưởng trợ cấp bằng 1,5 lần mức phụ cấp hàng tháng hiện hưởng cho mỗi năm công tác</t>
  </si>
  <si>
    <t>Được trợ cấp 03 tháng phụ cấp hàng tháng hiện hưởng để tìm việc làm</t>
  </si>
  <si>
    <t>SỞ/UBND XÃ, PHƯỜNG…...</t>
  </si>
  <si>
    <t>SỞ/UBND XÃ, PHƯỜNG……</t>
  </si>
  <si>
    <t>Biểu số 2</t>
  </si>
  <si>
    <t>Phụ cấp thâm niên nghề (25%)</t>
  </si>
  <si>
    <t>Phụ cấp thâm niên vượt khung (5%)</t>
  </si>
  <si>
    <t>CƠ QUAN, ĐƠN VỊ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</si>
</sst>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00"/>
    <numFmt numFmtId="166" formatCode="dd/mm/yyyy;@"/>
  </numFmts>
  <fonts count="30" x14ac:knownFonts="1">
    <font>
      <sz val="12"/>
      <name val="Times New Roman"/>
      <family val="1"/>
    </font>
    <font>
      <sz val="12"/>
      <name val="Times New Roman"/>
      <family val="1"/>
    </font>
    <font>
      <b/>
      <sz val="14"/>
      <name val="Arial"/>
      <family val="2"/>
    </font>
    <font>
      <sz val="12"/>
      <color indexed="12"/>
      <name val=".VnTime"/>
      <family val="2"/>
    </font>
    <font>
      <b/>
      <sz val="14"/>
      <color indexed="12"/>
      <name val="Arial"/>
      <family val="2"/>
    </font>
    <font>
      <b/>
      <sz val="10"/>
      <name val="Times New Roman"/>
      <family val="1"/>
    </font>
    <font>
      <b/>
      <sz val="14"/>
      <name val="Times New Roman"/>
      <family val="1"/>
    </font>
    <font>
      <b/>
      <sz val="12"/>
      <name val="Times New Roman"/>
      <family val="1"/>
    </font>
    <font>
      <b/>
      <sz val="13"/>
      <name val="Times New Roman"/>
      <family val="1"/>
    </font>
    <font>
      <sz val="13"/>
      <name val="Times New Roman"/>
      <family val="1"/>
    </font>
    <font>
      <b/>
      <i/>
      <sz val="13"/>
      <name val="Times New Roman"/>
      <family val="1"/>
    </font>
    <font>
      <b/>
      <sz val="11"/>
      <name val="Arial"/>
      <family val="2"/>
    </font>
    <font>
      <sz val="10"/>
      <name val="Arial"/>
      <family val="2"/>
    </font>
    <font>
      <b/>
      <sz val="10"/>
      <color indexed="10"/>
      <name val="Times New Roman"/>
      <family val="1"/>
    </font>
    <font>
      <b/>
      <sz val="6"/>
      <color rgb="FF000000"/>
      <name val="Arial"/>
      <family val="2"/>
    </font>
    <font>
      <sz val="6"/>
      <color rgb="FF000000"/>
      <name val="Arial"/>
      <family val="2"/>
    </font>
    <font>
      <b/>
      <i/>
      <sz val="11"/>
      <name val="Times New Roman"/>
      <family val="1"/>
    </font>
    <font>
      <i/>
      <sz val="13"/>
      <name val="Times New Roman"/>
      <family val="1"/>
    </font>
    <font>
      <sz val="9"/>
      <color rgb="FF000000"/>
      <name val="Arial"/>
      <family val="2"/>
    </font>
    <font>
      <b/>
      <sz val="9"/>
      <color rgb="FF000000"/>
      <name val="Arial"/>
      <family val="2"/>
    </font>
    <font>
      <sz val="14"/>
      <name val="Times New Roman"/>
      <family val="1"/>
    </font>
    <font>
      <b/>
      <sz val="13"/>
      <color indexed="10"/>
      <name val="Times New Roman"/>
      <family val="1"/>
    </font>
    <font>
      <i/>
      <sz val="12"/>
      <name val="Times New Roman"/>
      <family val="1"/>
      <charset val="163"/>
    </font>
    <font>
      <b/>
      <sz val="16"/>
      <name val="Times New Roman"/>
      <family val="1"/>
    </font>
    <font>
      <i/>
      <sz val="13"/>
      <name val="Times New Roman"/>
      <family val="1"/>
      <charset val="163"/>
    </font>
    <font>
      <b/>
      <i/>
      <sz val="13"/>
      <name val="Times New Roman"/>
      <family val="1"/>
      <charset val="163"/>
    </font>
    <font>
      <sz val="11"/>
      <name val="Times New Roman"/>
      <family val="1"/>
      <charset val="163"/>
    </font>
    <font>
      <b/>
      <sz val="11"/>
      <name val="Times New Roman"/>
      <family val="1"/>
      <charset val="163"/>
    </font>
    <font>
      <b/>
      <sz val="12"/>
      <name val="Times New Roman"/>
      <family val="1"/>
      <charset val="163"/>
    </font>
    <font>
      <b/>
      <sz val="18"/>
      <name val="Times New Roman"/>
      <family val="1"/>
    </font>
  </fonts>
  <fills count="6">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medium">
        <color indexed="12"/>
      </top>
      <bottom/>
      <diagonal/>
    </border>
    <border>
      <left style="medium">
        <color indexed="12"/>
      </left>
      <right style="medium">
        <color indexed="12"/>
      </right>
      <top style="medium">
        <color indexed="12"/>
      </top>
      <bottom style="medium">
        <color indexed="12"/>
      </bottom>
      <diagonal/>
    </border>
    <border>
      <left/>
      <right style="medium">
        <color indexed="12"/>
      </right>
      <top style="medium">
        <color indexed="12"/>
      </top>
      <bottom/>
      <diagonal/>
    </border>
    <border>
      <left style="medium">
        <color indexed="12"/>
      </left>
      <right/>
      <top style="medium">
        <color indexed="12"/>
      </top>
      <bottom/>
      <diagonal/>
    </border>
    <border>
      <left style="medium">
        <color indexed="12"/>
      </left>
      <right style="medium">
        <color indexed="12"/>
      </right>
      <top/>
      <bottom style="medium">
        <color indexed="12"/>
      </bottom>
      <diagonal/>
    </border>
    <border>
      <left/>
      <right/>
      <top style="thin">
        <color indexed="64"/>
      </top>
      <bottom style="thin">
        <color indexed="64"/>
      </bottom>
      <diagonal/>
    </border>
    <border>
      <left style="medium">
        <color indexed="12"/>
      </left>
      <right/>
      <top style="medium">
        <color indexed="12"/>
      </top>
      <bottom style="medium">
        <color indexed="12"/>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12"/>
      </right>
      <top/>
      <bottom/>
      <diagonal/>
    </border>
    <border>
      <left/>
      <right style="medium">
        <color indexed="12"/>
      </right>
      <top style="medium">
        <color indexed="12"/>
      </top>
      <bottom style="medium">
        <color indexed="12"/>
      </bottom>
      <diagonal/>
    </border>
    <border>
      <left style="thin">
        <color indexed="64"/>
      </left>
      <right/>
      <top style="thin">
        <color indexed="64"/>
      </top>
      <bottom/>
      <diagonal/>
    </border>
    <border>
      <left/>
      <right/>
      <top style="medium">
        <color indexed="12"/>
      </top>
      <bottom style="medium">
        <color indexed="1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12"/>
      </left>
      <right style="medium">
        <color indexed="12"/>
      </right>
      <top/>
      <bottom/>
      <diagonal/>
    </border>
    <border>
      <left style="medium">
        <color indexed="12"/>
      </left>
      <right/>
      <top/>
      <bottom/>
      <diagonal/>
    </border>
    <border>
      <left style="medium">
        <color indexed="12"/>
      </left>
      <right/>
      <top/>
      <bottom style="medium">
        <color indexed="12"/>
      </bottom>
      <diagonal/>
    </border>
  </borders>
  <cellStyleXfs count="4">
    <xf numFmtId="0" fontId="0" fillId="0" borderId="0"/>
    <xf numFmtId="0" fontId="12" fillId="0" borderId="0"/>
    <xf numFmtId="0" fontId="1" fillId="0" borderId="0"/>
    <xf numFmtId="9" fontId="12" fillId="0" borderId="0" applyFont="0" applyFill="0" applyBorder="0" applyAlignment="0" applyProtection="0"/>
  </cellStyleXfs>
  <cellXfs count="150">
    <xf numFmtId="0" fontId="0" fillId="0" borderId="0" xfId="0"/>
    <xf numFmtId="0" fontId="15" fillId="3" borderId="21"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1" fillId="0" borderId="0" xfId="0" applyFont="1" applyAlignment="1" applyProtection="1">
      <alignment vertical="top" wrapText="1"/>
      <protection locked="0"/>
    </xf>
    <xf numFmtId="0" fontId="6" fillId="0" borderId="0" xfId="0" applyFont="1" applyAlignment="1" applyProtection="1">
      <alignment horizontal="center"/>
      <protection locked="0"/>
    </xf>
    <xf numFmtId="0" fontId="0" fillId="0" borderId="0" xfId="0" applyProtection="1">
      <protection locked="0"/>
    </xf>
    <xf numFmtId="1" fontId="2" fillId="0" borderId="0" xfId="0" applyNumberFormat="1" applyFont="1" applyProtection="1">
      <protection locked="0"/>
    </xf>
    <xf numFmtId="0" fontId="8" fillId="0" borderId="0" xfId="0" applyFont="1" applyAlignment="1" applyProtection="1">
      <alignment horizontal="center"/>
      <protection locked="0"/>
    </xf>
    <xf numFmtId="164" fontId="10" fillId="0" borderId="6" xfId="0" applyNumberFormat="1" applyFont="1" applyBorder="1" applyAlignment="1" applyProtection="1">
      <alignment horizontal="center"/>
      <protection locked="0"/>
    </xf>
    <xf numFmtId="0" fontId="9" fillId="0" borderId="0" xfId="0" applyFont="1" applyProtection="1">
      <protection locked="0"/>
    </xf>
    <xf numFmtId="0" fontId="8" fillId="0" borderId="0" xfId="0" applyFont="1" applyAlignment="1" applyProtection="1">
      <alignment horizontal="center" vertical="center" wrapText="1"/>
      <protection locked="0"/>
    </xf>
    <xf numFmtId="0" fontId="9" fillId="0" borderId="0" xfId="0" applyFont="1" applyAlignment="1" applyProtection="1">
      <alignment horizontal="left" vertical="center" wrapText="1"/>
      <protection locked="0"/>
    </xf>
    <xf numFmtId="0" fontId="8" fillId="0" borderId="0" xfId="0" applyFont="1" applyAlignment="1" applyProtection="1">
      <alignment horizontal="left" vertical="center"/>
      <protection locked="0"/>
    </xf>
    <xf numFmtId="0" fontId="9" fillId="0" borderId="0" xfId="0" applyFont="1" applyAlignment="1" applyProtection="1">
      <alignment horizontal="center"/>
      <protection locked="0"/>
    </xf>
    <xf numFmtId="1" fontId="10" fillId="0" borderId="1" xfId="0" applyNumberFormat="1" applyFont="1" applyBorder="1" applyAlignment="1" applyProtection="1">
      <alignment horizontal="center"/>
      <protection locked="0"/>
    </xf>
    <xf numFmtId="164" fontId="8" fillId="0" borderId="1" xfId="0" applyNumberFormat="1" applyFont="1" applyBorder="1" applyAlignment="1" applyProtection="1">
      <alignment horizontal="right"/>
      <protection locked="0"/>
    </xf>
    <xf numFmtId="0" fontId="9" fillId="0" borderId="2" xfId="0" applyFont="1" applyBorder="1" applyProtection="1">
      <protection locked="0"/>
    </xf>
    <xf numFmtId="0" fontId="9" fillId="0" borderId="2" xfId="0" applyFont="1" applyBorder="1" applyAlignment="1" applyProtection="1">
      <alignment horizontal="center"/>
      <protection locked="0"/>
    </xf>
    <xf numFmtId="0" fontId="6" fillId="0" borderId="0" xfId="0" applyFont="1" applyAlignment="1" applyProtection="1">
      <alignment horizontal="left" vertical="center"/>
      <protection locked="0"/>
    </xf>
    <xf numFmtId="0" fontId="8" fillId="0" borderId="1" xfId="0" applyFont="1" applyBorder="1" applyAlignment="1" applyProtection="1">
      <alignment horizontal="center"/>
      <protection locked="0"/>
    </xf>
    <xf numFmtId="0" fontId="8" fillId="0" borderId="1" xfId="0" applyFont="1" applyBorder="1" applyAlignment="1">
      <alignment horizontal="center" vertical="center"/>
    </xf>
    <xf numFmtId="164" fontId="9" fillId="0" borderId="0" xfId="0" applyNumberFormat="1" applyFont="1" applyProtection="1">
      <protection locked="0"/>
    </xf>
    <xf numFmtId="4" fontId="8" fillId="0" borderId="0" xfId="0" applyNumberFormat="1" applyFont="1" applyProtection="1">
      <protection locked="0"/>
    </xf>
    <xf numFmtId="0" fontId="0" fillId="0" borderId="1" xfId="0" applyBorder="1" applyProtection="1">
      <protection locked="0"/>
    </xf>
    <xf numFmtId="0" fontId="3" fillId="0" borderId="0" xfId="0" applyFont="1" applyProtection="1">
      <protection locked="0"/>
    </xf>
    <xf numFmtId="1" fontId="4" fillId="0" borderId="0" xfId="0" applyNumberFormat="1" applyFont="1" applyProtection="1">
      <protection locked="0"/>
    </xf>
    <xf numFmtId="0" fontId="0" fillId="0" borderId="0" xfId="0" applyAlignment="1" applyProtection="1">
      <alignment horizontal="center"/>
      <protection locked="0"/>
    </xf>
    <xf numFmtId="164" fontId="0" fillId="0" borderId="0" xfId="0" applyNumberFormat="1" applyProtection="1">
      <protection locked="0"/>
    </xf>
    <xf numFmtId="0" fontId="19" fillId="3" borderId="21"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8" fillId="0" borderId="4" xfId="0" applyFont="1" applyBorder="1"/>
    <xf numFmtId="164" fontId="7" fillId="0" borderId="0" xfId="0" applyNumberFormat="1" applyFont="1" applyAlignment="1" applyProtection="1">
      <alignment horizontal="center"/>
      <protection locked="0"/>
    </xf>
    <xf numFmtId="165" fontId="20" fillId="0" borderId="10" xfId="0" applyNumberFormat="1" applyFont="1" applyBorder="1" applyProtection="1">
      <protection locked="0"/>
    </xf>
    <xf numFmtId="0" fontId="0" fillId="0" borderId="10" xfId="0" applyBorder="1" applyAlignment="1" applyProtection="1">
      <alignment horizontal="center" wrapText="1"/>
      <protection locked="0"/>
    </xf>
    <xf numFmtId="14" fontId="0" fillId="0" borderId="10" xfId="0" applyNumberFormat="1" applyBorder="1" applyAlignment="1" applyProtection="1">
      <alignment horizontal="center" wrapText="1"/>
      <protection locked="0"/>
    </xf>
    <xf numFmtId="2" fontId="0" fillId="0" borderId="10" xfId="0" applyNumberFormat="1" applyBorder="1" applyAlignment="1" applyProtection="1">
      <alignment horizontal="center" wrapText="1"/>
      <protection locked="0"/>
    </xf>
    <xf numFmtId="2" fontId="0" fillId="0" borderId="10" xfId="0" applyNumberFormat="1" applyBorder="1" applyAlignment="1" applyProtection="1">
      <alignment wrapText="1"/>
      <protection locked="0"/>
    </xf>
    <xf numFmtId="9" fontId="0" fillId="0" borderId="10" xfId="0" applyNumberFormat="1" applyBorder="1" applyAlignment="1" applyProtection="1">
      <alignment horizontal="center" wrapText="1"/>
      <protection locked="0"/>
    </xf>
    <xf numFmtId="1" fontId="0" fillId="0" borderId="10" xfId="0" applyNumberFormat="1" applyBorder="1" applyAlignment="1" applyProtection="1">
      <alignment horizontal="center" wrapText="1"/>
      <protection locked="0"/>
    </xf>
    <xf numFmtId="0" fontId="0" fillId="0" borderId="10" xfId="0" applyBorder="1" applyAlignment="1">
      <alignment horizontal="center" wrapText="1"/>
    </xf>
    <xf numFmtId="0" fontId="8" fillId="0" borderId="0" xfId="0" applyFont="1" applyAlignment="1" applyProtection="1">
      <alignment horizontal="left"/>
      <protection locked="0"/>
    </xf>
    <xf numFmtId="0" fontId="7" fillId="0" borderId="1" xfId="0" applyFont="1" applyBorder="1" applyAlignment="1" applyProtection="1">
      <alignment horizontal="center"/>
      <protection locked="0"/>
    </xf>
    <xf numFmtId="0" fontId="8" fillId="5" borderId="3" xfId="0" applyFont="1" applyFill="1" applyBorder="1" applyAlignment="1" applyProtection="1">
      <alignment horizontal="center"/>
      <protection locked="0"/>
    </xf>
    <xf numFmtId="0" fontId="8" fillId="0" borderId="1" xfId="0" applyFont="1" applyBorder="1" applyAlignment="1">
      <alignment horizontal="center"/>
    </xf>
    <xf numFmtId="1" fontId="21" fillId="0" borderId="0" xfId="0" applyNumberFormat="1" applyFont="1" applyAlignment="1" applyProtection="1">
      <alignment horizontal="center" vertical="center"/>
      <protection locked="0"/>
    </xf>
    <xf numFmtId="164" fontId="8" fillId="0" borderId="0" xfId="0" applyNumberFormat="1" applyFont="1" applyAlignment="1" applyProtection="1">
      <alignment horizontal="right" vertical="center"/>
      <protection locked="0"/>
    </xf>
    <xf numFmtId="3" fontId="20" fillId="5" borderId="9" xfId="0" applyNumberFormat="1" applyFont="1" applyFill="1" applyBorder="1"/>
    <xf numFmtId="0" fontId="17" fillId="0" borderId="0" xfId="0" applyFont="1" applyAlignment="1" applyProtection="1">
      <alignment horizontal="left"/>
      <protection locked="0"/>
    </xf>
    <xf numFmtId="0" fontId="24" fillId="0" borderId="11" xfId="0" applyFont="1" applyBorder="1" applyAlignment="1">
      <alignment vertical="center"/>
    </xf>
    <xf numFmtId="1" fontId="8" fillId="5" borderId="29" xfId="0" applyNumberFormat="1" applyFont="1" applyFill="1" applyBorder="1" applyProtection="1">
      <protection locked="0"/>
    </xf>
    <xf numFmtId="0" fontId="10" fillId="0" borderId="30" xfId="0" applyFont="1" applyBorder="1" applyProtection="1">
      <protection locked="0"/>
    </xf>
    <xf numFmtId="0" fontId="10" fillId="0" borderId="13" xfId="0" applyFont="1" applyBorder="1" applyProtection="1">
      <protection locked="0"/>
    </xf>
    <xf numFmtId="1" fontId="8" fillId="5" borderId="31" xfId="0" applyNumberFormat="1" applyFont="1" applyFill="1" applyBorder="1" applyAlignment="1" applyProtection="1">
      <alignment horizontal="center"/>
      <protection locked="0"/>
    </xf>
    <xf numFmtId="4" fontId="0" fillId="5" borderId="9" xfId="0" applyNumberFormat="1" applyFill="1" applyBorder="1" applyAlignment="1">
      <alignment horizontal="center" wrapText="1"/>
    </xf>
    <xf numFmtId="4" fontId="0" fillId="5" borderId="9" xfId="0" applyNumberFormat="1" applyFill="1" applyBorder="1" applyAlignment="1">
      <alignment wrapText="1"/>
    </xf>
    <xf numFmtId="4" fontId="20" fillId="5" borderId="9" xfId="0" applyNumberFormat="1" applyFont="1" applyFill="1" applyBorder="1"/>
    <xf numFmtId="0" fontId="26" fillId="0" borderId="1" xfId="0" applyFont="1" applyBorder="1" applyAlignment="1" applyProtection="1">
      <alignment horizontal="center" vertical="top"/>
      <protection locked="0"/>
    </xf>
    <xf numFmtId="0" fontId="27" fillId="0" borderId="1" xfId="0" applyFont="1" applyBorder="1" applyAlignment="1" applyProtection="1">
      <alignment horizontal="center" vertical="top"/>
      <protection locked="0"/>
    </xf>
    <xf numFmtId="0" fontId="23" fillId="0" borderId="11" xfId="0" applyFont="1" applyBorder="1" applyAlignment="1" applyProtection="1">
      <alignment horizontal="center"/>
      <protection locked="0"/>
    </xf>
    <xf numFmtId="0" fontId="23" fillId="0" borderId="7" xfId="0" applyFont="1" applyBorder="1" applyAlignment="1" applyProtection="1">
      <alignment horizontal="center"/>
      <protection locked="0"/>
    </xf>
    <xf numFmtId="0" fontId="23" fillId="0" borderId="12" xfId="0" applyFont="1" applyBorder="1" applyAlignment="1" applyProtection="1">
      <alignment horizontal="center"/>
      <protection locked="0"/>
    </xf>
    <xf numFmtId="3" fontId="23" fillId="0" borderId="11" xfId="0" applyNumberFormat="1" applyFont="1" applyBorder="1" applyAlignment="1">
      <alignment horizontal="right"/>
    </xf>
    <xf numFmtId="3" fontId="23" fillId="0" borderId="12" xfId="0" applyNumberFormat="1" applyFont="1" applyBorder="1" applyAlignment="1">
      <alignment horizontal="right"/>
    </xf>
    <xf numFmtId="0" fontId="0" fillId="0" borderId="1" xfId="0"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28" fillId="0" borderId="11" xfId="0" applyFont="1" applyBorder="1" applyAlignment="1" applyProtection="1">
      <alignment horizontal="left" vertical="top" wrapText="1"/>
      <protection locked="0"/>
    </xf>
    <xf numFmtId="0" fontId="28" fillId="0" borderId="7" xfId="0" applyFont="1" applyBorder="1" applyAlignment="1" applyProtection="1">
      <alignment horizontal="left" vertical="top" wrapText="1"/>
      <protection locked="0"/>
    </xf>
    <xf numFmtId="0" fontId="28" fillId="0" borderId="12" xfId="0" applyFont="1" applyBorder="1" applyAlignment="1" applyProtection="1">
      <alignment horizontal="left" vertical="top" wrapText="1"/>
      <protection locked="0"/>
    </xf>
    <xf numFmtId="0" fontId="5" fillId="0" borderId="27"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3" fontId="28" fillId="0" borderId="1" xfId="0" applyNumberFormat="1" applyFont="1" applyBorder="1" applyAlignment="1">
      <alignment horizontal="right" vertical="top"/>
    </xf>
    <xf numFmtId="3" fontId="0" fillId="0" borderId="11" xfId="0" applyNumberFormat="1" applyBorder="1" applyAlignment="1">
      <alignment horizontal="right" vertical="top"/>
    </xf>
    <xf numFmtId="3" fontId="0" fillId="0" borderId="12" xfId="0" applyNumberFormat="1" applyBorder="1" applyAlignment="1">
      <alignment horizontal="right" vertical="top"/>
    </xf>
    <xf numFmtId="0" fontId="22" fillId="0" borderId="11"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164" fontId="5" fillId="0" borderId="1" xfId="0" applyNumberFormat="1"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horizontal="center" wrapText="1"/>
      <protection locked="0"/>
    </xf>
    <xf numFmtId="0" fontId="13" fillId="0" borderId="0" xfId="0" applyFont="1" applyAlignment="1" applyProtection="1">
      <alignment horizontal="center"/>
      <protection locked="0"/>
    </xf>
    <xf numFmtId="0" fontId="8" fillId="5" borderId="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8" fillId="0" borderId="0" xfId="0" applyFont="1" applyAlignment="1" applyProtection="1">
      <alignment horizontal="left" vertical="center" wrapText="1"/>
      <protection locked="0"/>
    </xf>
    <xf numFmtId="0" fontId="8" fillId="5" borderId="8"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4" xfId="0" applyFont="1" applyFill="1" applyBorder="1" applyAlignment="1" applyProtection="1">
      <alignment horizontal="center" vertical="center" wrapText="1"/>
      <protection locked="0"/>
    </xf>
    <xf numFmtId="0" fontId="8" fillId="0" borderId="13" xfId="0" applyFont="1" applyBorder="1" applyAlignment="1" applyProtection="1">
      <alignment horizontal="left" vertical="center" wrapText="1"/>
      <protection locked="0"/>
    </xf>
    <xf numFmtId="0" fontId="8" fillId="5" borderId="5" xfId="0" applyFont="1" applyFill="1" applyBorder="1" applyAlignment="1" applyProtection="1">
      <alignment horizontal="center" vertical="center" wrapText="1"/>
      <protection locked="0"/>
    </xf>
    <xf numFmtId="0" fontId="8" fillId="5" borderId="2" xfId="0" applyFont="1" applyFill="1" applyBorder="1" applyAlignment="1" applyProtection="1">
      <alignment horizontal="center" vertical="center" wrapText="1"/>
      <protection locked="0"/>
    </xf>
    <xf numFmtId="166" fontId="8" fillId="5" borderId="1" xfId="0" applyNumberFormat="1" applyFont="1" applyFill="1" applyBorder="1" applyAlignment="1" applyProtection="1">
      <alignment horizontal="center" vertical="center"/>
      <protection locked="0"/>
    </xf>
    <xf numFmtId="166" fontId="8" fillId="5" borderId="11" xfId="0" applyNumberFormat="1"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166" fontId="8" fillId="0" borderId="27" xfId="0" applyNumberFormat="1" applyFont="1" applyBorder="1" applyAlignment="1" applyProtection="1">
      <alignment horizontal="center" vertical="center"/>
      <protection locked="0"/>
    </xf>
    <xf numFmtId="166" fontId="8" fillId="0" borderId="15" xfId="0" applyNumberFormat="1" applyFont="1" applyBorder="1" applyAlignment="1" applyProtection="1">
      <alignment horizontal="center" vertical="center"/>
      <protection locked="0"/>
    </xf>
    <xf numFmtId="0" fontId="17" fillId="0" borderId="1" xfId="0" applyFont="1" applyBorder="1" applyAlignment="1" applyProtection="1">
      <alignment horizontal="left"/>
      <protection locked="0"/>
    </xf>
    <xf numFmtId="0" fontId="8" fillId="0" borderId="8" xfId="0" applyFont="1" applyBorder="1" applyAlignment="1">
      <alignment horizontal="right" vertical="center"/>
    </xf>
    <xf numFmtId="0" fontId="8" fillId="0" borderId="16" xfId="0" applyFont="1" applyBorder="1" applyAlignment="1">
      <alignment horizontal="right" vertical="center"/>
    </xf>
    <xf numFmtId="0" fontId="8" fillId="0" borderId="11" xfId="0" applyFont="1" applyBorder="1" applyAlignment="1" applyProtection="1">
      <alignment horizontal="center"/>
      <protection locked="0"/>
    </xf>
    <xf numFmtId="0" fontId="8" fillId="0" borderId="7" xfId="0" applyFont="1" applyBorder="1" applyAlignment="1" applyProtection="1">
      <alignment horizontal="center"/>
      <protection locked="0"/>
    </xf>
    <xf numFmtId="0" fontId="8" fillId="0" borderId="12" xfId="0" applyFont="1" applyBorder="1" applyAlignment="1" applyProtection="1">
      <alignment horizontal="center"/>
      <protection locked="0"/>
    </xf>
    <xf numFmtId="3" fontId="7" fillId="0" borderId="11" xfId="0" applyNumberFormat="1" applyFont="1" applyBorder="1" applyAlignment="1">
      <alignment horizontal="center"/>
    </xf>
    <xf numFmtId="3" fontId="7" fillId="0" borderId="7" xfId="0" applyNumberFormat="1" applyFont="1" applyBorder="1" applyAlignment="1">
      <alignment horizontal="center"/>
    </xf>
    <xf numFmtId="3" fontId="7" fillId="0" borderId="12" xfId="0" applyNumberFormat="1" applyFont="1" applyBorder="1" applyAlignment="1">
      <alignment horizontal="center"/>
    </xf>
    <xf numFmtId="166" fontId="8" fillId="5" borderId="1" xfId="0" applyNumberFormat="1" applyFont="1" applyFill="1" applyBorder="1" applyAlignment="1" applyProtection="1">
      <alignment horizontal="center"/>
      <protection locked="0"/>
    </xf>
    <xf numFmtId="166" fontId="25" fillId="5" borderId="2" xfId="0" applyNumberFormat="1" applyFont="1" applyFill="1" applyBorder="1" applyAlignment="1" applyProtection="1">
      <alignment horizontal="center" vertical="center"/>
      <protection locked="0"/>
    </xf>
    <xf numFmtId="166" fontId="25" fillId="5" borderId="4" xfId="0" applyNumberFormat="1" applyFont="1" applyFill="1" applyBorder="1" applyAlignment="1" applyProtection="1">
      <alignment horizontal="center" vertical="center"/>
      <protection locked="0"/>
    </xf>
    <xf numFmtId="166" fontId="8" fillId="0" borderId="1" xfId="0" applyNumberFormat="1" applyFont="1" applyBorder="1" applyAlignment="1" applyProtection="1">
      <alignment horizontal="right" vertical="center"/>
      <protection locked="0"/>
    </xf>
    <xf numFmtId="0" fontId="8" fillId="0" borderId="11" xfId="0" applyFont="1" applyBorder="1" applyAlignment="1" applyProtection="1">
      <alignment horizontal="right"/>
      <protection locked="0"/>
    </xf>
    <xf numFmtId="0" fontId="8" fillId="0" borderId="7" xfId="0" applyFont="1" applyBorder="1" applyAlignment="1" applyProtection="1">
      <alignment horizontal="right"/>
      <protection locked="0"/>
    </xf>
    <xf numFmtId="0" fontId="8" fillId="0" borderId="12" xfId="0" applyFont="1" applyBorder="1" applyAlignment="1" applyProtection="1">
      <alignment horizontal="right"/>
      <protection locked="0"/>
    </xf>
    <xf numFmtId="3" fontId="29" fillId="0" borderId="11" xfId="0" applyNumberFormat="1" applyFont="1" applyBorder="1" applyAlignment="1">
      <alignment horizontal="center"/>
    </xf>
    <xf numFmtId="3" fontId="29" fillId="0" borderId="7" xfId="0" applyNumberFormat="1" applyFont="1" applyBorder="1" applyAlignment="1">
      <alignment horizontal="center"/>
    </xf>
    <xf numFmtId="3" fontId="29" fillId="0" borderId="12" xfId="0" applyNumberFormat="1" applyFont="1" applyBorder="1" applyAlignment="1">
      <alignment horizontal="center"/>
    </xf>
    <xf numFmtId="3" fontId="28" fillId="0" borderId="11" xfId="0" applyNumberFormat="1" applyFont="1" applyBorder="1" applyAlignment="1">
      <alignment horizontal="right" vertical="top"/>
    </xf>
    <xf numFmtId="3" fontId="28" fillId="0" borderId="12" xfId="0" applyNumberFormat="1" applyFont="1" applyBorder="1" applyAlignment="1">
      <alignment horizontal="right" vertical="top"/>
    </xf>
    <xf numFmtId="0" fontId="14" fillId="3" borderId="1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24" xfId="0" applyFont="1" applyFill="1" applyBorder="1" applyAlignment="1">
      <alignment vertical="center" wrapText="1"/>
    </xf>
    <xf numFmtId="0" fontId="15" fillId="3" borderId="25" xfId="0" applyFont="1" applyFill="1" applyBorder="1" applyAlignment="1">
      <alignment vertical="center" wrapText="1"/>
    </xf>
    <xf numFmtId="0" fontId="15" fillId="3" borderId="0" xfId="0" applyFont="1" applyFill="1" applyAlignment="1">
      <alignment vertical="center" wrapText="1"/>
    </xf>
    <xf numFmtId="0" fontId="15" fillId="3" borderId="26" xfId="0" applyFont="1" applyFill="1" applyBorder="1" applyAlignment="1">
      <alignment vertical="center" wrapText="1"/>
    </xf>
    <xf numFmtId="0" fontId="19" fillId="3" borderId="17"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19" fillId="3" borderId="20" xfId="0" applyFont="1" applyFill="1" applyBorder="1" applyAlignment="1">
      <alignment horizontal="center" vertical="center" wrapText="1"/>
    </xf>
    <xf numFmtId="0" fontId="19" fillId="3" borderId="21"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24" xfId="0" applyFont="1" applyFill="1" applyBorder="1" applyAlignment="1">
      <alignment vertical="center" wrapText="1"/>
    </xf>
    <xf numFmtId="0" fontId="18" fillId="3" borderId="25" xfId="0" applyFont="1" applyFill="1" applyBorder="1" applyAlignment="1">
      <alignment vertical="center" wrapText="1"/>
    </xf>
    <xf numFmtId="0" fontId="18" fillId="3" borderId="0" xfId="0" applyFont="1" applyFill="1" applyAlignment="1">
      <alignment vertical="center" wrapText="1"/>
    </xf>
    <xf numFmtId="0" fontId="18" fillId="3" borderId="26" xfId="0" applyFont="1" applyFill="1" applyBorder="1" applyAlignment="1">
      <alignment vertical="center" wrapText="1"/>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1</xdr:col>
      <xdr:colOff>87406</xdr:colOff>
      <xdr:row>0</xdr:row>
      <xdr:rowOff>297516</xdr:rowOff>
    </xdr:from>
    <xdr:to>
      <xdr:col>2</xdr:col>
      <xdr:colOff>239806</xdr:colOff>
      <xdr:row>0</xdr:row>
      <xdr:rowOff>297516</xdr:rowOff>
    </xdr:to>
    <xdr:sp macro="" textlink="">
      <xdr:nvSpPr>
        <xdr:cNvPr id="3" name="Line 2">
          <a:extLst>
            <a:ext uri="{FF2B5EF4-FFF2-40B4-BE49-F238E27FC236}">
              <a16:creationId xmlns:a16="http://schemas.microsoft.com/office/drawing/2014/main" id="{47B76AB8-D51D-4859-A1F5-41FCD273822A}"/>
            </a:ext>
          </a:extLst>
        </xdr:cNvPr>
        <xdr:cNvSpPr>
          <a:spLocks noChangeShapeType="1"/>
        </xdr:cNvSpPr>
      </xdr:nvSpPr>
      <xdr:spPr bwMode="auto">
        <a:xfrm>
          <a:off x="636494" y="297516"/>
          <a:ext cx="101525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87406</xdr:colOff>
      <xdr:row>0</xdr:row>
      <xdr:rowOff>297516</xdr:rowOff>
    </xdr:from>
    <xdr:to>
      <xdr:col>2</xdr:col>
      <xdr:colOff>239806</xdr:colOff>
      <xdr:row>0</xdr:row>
      <xdr:rowOff>297516</xdr:rowOff>
    </xdr:to>
    <xdr:sp macro="" textlink="">
      <xdr:nvSpPr>
        <xdr:cNvPr id="2" name="Line 2">
          <a:extLst>
            <a:ext uri="{FF2B5EF4-FFF2-40B4-BE49-F238E27FC236}">
              <a16:creationId xmlns:a16="http://schemas.microsoft.com/office/drawing/2014/main" id="{47B76AB8-D51D-4859-A1F5-41FCD273822A}"/>
            </a:ext>
          </a:extLst>
        </xdr:cNvPr>
        <xdr:cNvSpPr>
          <a:spLocks noChangeShapeType="1"/>
        </xdr:cNvSpPr>
      </xdr:nvSpPr>
      <xdr:spPr bwMode="auto">
        <a:xfrm>
          <a:off x="639856" y="297516"/>
          <a:ext cx="1009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87406</xdr:colOff>
      <xdr:row>0</xdr:row>
      <xdr:rowOff>241486</xdr:rowOff>
    </xdr:from>
    <xdr:to>
      <xdr:col>2</xdr:col>
      <xdr:colOff>239806</xdr:colOff>
      <xdr:row>0</xdr:row>
      <xdr:rowOff>241486</xdr:rowOff>
    </xdr:to>
    <xdr:sp macro="" textlink="">
      <xdr:nvSpPr>
        <xdr:cNvPr id="2" name="Line 2">
          <a:extLst>
            <a:ext uri="{FF2B5EF4-FFF2-40B4-BE49-F238E27FC236}">
              <a16:creationId xmlns:a16="http://schemas.microsoft.com/office/drawing/2014/main" id="{215A0F6E-B219-4C1F-9B8D-EF1BA09C2DCB}"/>
            </a:ext>
          </a:extLst>
        </xdr:cNvPr>
        <xdr:cNvSpPr>
          <a:spLocks noChangeShapeType="1"/>
        </xdr:cNvSpPr>
      </xdr:nvSpPr>
      <xdr:spPr bwMode="auto">
        <a:xfrm>
          <a:off x="639856" y="241486"/>
          <a:ext cx="1009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K174"/>
  <sheetViews>
    <sheetView tabSelected="1" topLeftCell="A16" zoomScale="85" zoomScaleNormal="85" workbookViewId="0">
      <selection activeCell="M5" sqref="M5"/>
    </sheetView>
  </sheetViews>
  <sheetFormatPr defaultRowHeight="15.75" x14ac:dyDescent="0.25"/>
  <cols>
    <col min="1" max="1" width="7.25" style="8" customWidth="1"/>
    <col min="2" max="2" width="11.25" style="29" customWidth="1"/>
    <col min="3" max="3" width="7.5" style="29" customWidth="1"/>
    <col min="4" max="4" width="6.875" style="29" customWidth="1"/>
    <col min="5" max="5" width="6.625" style="8" customWidth="1"/>
    <col min="6" max="6" width="7.125" style="8" customWidth="1"/>
    <col min="7" max="7" width="21" style="8" customWidth="1"/>
    <col min="8" max="8" width="11.25" style="29" customWidth="1"/>
    <col min="9" max="9" width="8" style="29" customWidth="1"/>
    <col min="10" max="10" width="12.875" style="30" customWidth="1"/>
    <col min="11" max="11" width="14.875" style="8" bestFit="1" customWidth="1"/>
    <col min="12" max="12" width="9" style="8"/>
    <col min="13" max="13" width="14.5" style="8" bestFit="1" customWidth="1"/>
    <col min="14" max="16384" width="9" style="8"/>
  </cols>
  <sheetData>
    <row r="1" spans="1:11" ht="24" customHeight="1" x14ac:dyDescent="0.3">
      <c r="A1" s="83" t="s">
        <v>94</v>
      </c>
      <c r="B1" s="83"/>
      <c r="C1" s="83"/>
      <c r="D1" s="83"/>
      <c r="E1" s="6"/>
      <c r="F1" s="6"/>
      <c r="G1" s="6"/>
      <c r="H1" s="6"/>
      <c r="I1" s="6"/>
      <c r="J1" s="36" t="s">
        <v>77</v>
      </c>
      <c r="K1" s="7"/>
    </row>
    <row r="2" spans="1:11" ht="38.25" customHeight="1" thickBot="1" x14ac:dyDescent="0.3">
      <c r="A2" s="84" t="s">
        <v>88</v>
      </c>
      <c r="B2" s="85"/>
      <c r="C2" s="85"/>
      <c r="D2" s="85"/>
      <c r="E2" s="85"/>
      <c r="F2" s="85"/>
      <c r="G2" s="85"/>
      <c r="H2" s="85"/>
      <c r="I2" s="85"/>
      <c r="J2" s="85"/>
      <c r="K2" s="85"/>
    </row>
    <row r="3" spans="1:11" s="12" customFormat="1" ht="26.25" customHeight="1" thickBot="1" x14ac:dyDescent="0.35">
      <c r="A3" s="10">
        <v>1</v>
      </c>
      <c r="B3" s="45" t="s">
        <v>9</v>
      </c>
      <c r="C3" s="86" t="s">
        <v>78</v>
      </c>
      <c r="D3" s="87"/>
      <c r="E3" s="87"/>
      <c r="F3" s="87"/>
      <c r="G3" s="87"/>
      <c r="H3" s="87"/>
      <c r="I3" s="88"/>
      <c r="J3" s="11" t="s">
        <v>8</v>
      </c>
      <c r="K3" s="47" t="s">
        <v>73</v>
      </c>
    </row>
    <row r="4" spans="1:11" s="14" customFormat="1" ht="33.75" customHeight="1" thickBot="1" x14ac:dyDescent="0.3">
      <c r="A4" s="13">
        <v>2</v>
      </c>
      <c r="B4" s="89" t="s">
        <v>7</v>
      </c>
      <c r="C4" s="89"/>
      <c r="D4" s="89"/>
      <c r="E4" s="90" t="s">
        <v>10</v>
      </c>
      <c r="F4" s="91"/>
      <c r="G4" s="91"/>
      <c r="H4" s="91"/>
      <c r="I4" s="91"/>
      <c r="J4" s="91"/>
      <c r="K4" s="92"/>
    </row>
    <row r="5" spans="1:11" s="14" customFormat="1" ht="29.25" customHeight="1" thickBot="1" x14ac:dyDescent="0.3">
      <c r="A5" s="13">
        <v>3</v>
      </c>
      <c r="B5" s="89" t="s">
        <v>6</v>
      </c>
      <c r="C5" s="89"/>
      <c r="D5" s="93"/>
      <c r="E5" s="94"/>
      <c r="F5" s="95"/>
      <c r="G5" s="95"/>
      <c r="H5" s="95"/>
      <c r="I5" s="91"/>
      <c r="J5" s="91"/>
      <c r="K5" s="92"/>
    </row>
    <row r="6" spans="1:11" s="12" customFormat="1" ht="24" customHeight="1" thickBot="1" x14ac:dyDescent="0.3">
      <c r="A6" s="10">
        <v>4</v>
      </c>
      <c r="B6" s="15" t="s">
        <v>5</v>
      </c>
      <c r="C6" s="16"/>
      <c r="D6" s="10"/>
      <c r="E6" s="110">
        <v>24646</v>
      </c>
      <c r="F6" s="110"/>
      <c r="G6" s="113" t="s">
        <v>84</v>
      </c>
      <c r="H6" s="113"/>
      <c r="I6" s="111" t="s">
        <v>85</v>
      </c>
      <c r="J6" s="111"/>
      <c r="K6" s="112"/>
    </row>
    <row r="7" spans="1:11" s="12" customFormat="1" ht="24" customHeight="1" thickBot="1" x14ac:dyDescent="0.35">
      <c r="A7" s="10">
        <v>5</v>
      </c>
      <c r="B7" s="15" t="s">
        <v>4</v>
      </c>
      <c r="C7" s="16"/>
      <c r="D7" s="16"/>
      <c r="E7" s="54">
        <v>15</v>
      </c>
      <c r="F7" s="55" t="s">
        <v>3</v>
      </c>
      <c r="G7" s="56"/>
      <c r="H7" s="57">
        <v>9</v>
      </c>
      <c r="I7" s="17" t="s">
        <v>2</v>
      </c>
      <c r="J7" s="18" t="s">
        <v>1</v>
      </c>
      <c r="K7" s="35">
        <f>(E7)+(IF(H7=0,0,IF(H7&lt;7,1/2,1)))</f>
        <v>16</v>
      </c>
    </row>
    <row r="8" spans="1:11" s="12" customFormat="1" ht="24" customHeight="1" x14ac:dyDescent="0.25">
      <c r="A8" s="10">
        <v>6</v>
      </c>
      <c r="B8" s="15" t="s">
        <v>46</v>
      </c>
      <c r="C8" s="16"/>
      <c r="D8" s="16"/>
      <c r="E8" s="19"/>
      <c r="H8" s="20"/>
      <c r="I8" s="96">
        <v>45839</v>
      </c>
      <c r="J8" s="97"/>
      <c r="K8" s="98" t="str">
        <f>IF(OR(F10&gt;5, AND(F10=5, I10&lt;&gt;0)),"Đủ điều kiện thôi việc ngay",IF(E7&lt;15,"Chưa đủ 15 năm đóng bảo hiểm xã hội bắt buộc",IF(OR(AND(F10&gt;=2,F10&lt;=4),AND(F10=5,I10=0)),"Đủ điều kiện Nghỉ hưu trước tuổi và được hưởng trợ cấp",IF(F10&lt;2,"Đủ điều kiện nghỉ hưu trước tuổi nhưng không được hưởng trợ cấp",""))))</f>
        <v>Đủ điều kiện Nghỉ hưu trước tuổi và được hưởng trợ cấp</v>
      </c>
    </row>
    <row r="9" spans="1:11" s="12" customFormat="1" ht="24" customHeight="1" x14ac:dyDescent="0.25">
      <c r="A9" s="10">
        <v>7</v>
      </c>
      <c r="B9" s="15" t="str">
        <f>IF(I6="Nghỉ hưu ở tuổi bình thường", "Thời điểm nghỉ hưu đúng tuổi", IF(I6="Nghỉ hưu ở tuổi thấp hơn", "Thời điểm nghỉ hưu sớm", ""))</f>
        <v>Thời điểm nghỉ hưu đúng tuổi</v>
      </c>
      <c r="C9" s="16"/>
      <c r="D9" s="16"/>
      <c r="H9" s="16"/>
      <c r="I9" s="99" cm="1">
        <f t="array" ref="I9">IF(I6="Nghỉ hưu ở tuổi bình thường",
    IF(AND(K3="Nam", E6&lt;DATE(1966,4,1)),
        IFERROR(DATE(INDEX('Bảng ngày nghỉ hưu'!$H$4:$H$67, MATCH(MONTH(E6)&amp;YEAR(E6), 'Bảng ngày nghỉ hưu'!$D$4:$D$67 &amp; 'Bảng ngày nghỉ hưu'!$E$4:$E$67, 0)), INDEX('Bảng ngày nghỉ hưu'!$G$4:$G$67, MATCH(MONTH(E6)&amp;YEAR(E6), 'Bảng ngày nghỉ hưu'!$D$4:$D$67 &amp; 'Bảng ngày nghỉ hưu'!$E$4:$E$67, 0)), 1), "Lỗi tra cứu Nam&lt;66"),
        IF(AND(K3="Nam", E6&gt;=DATE(1966,4,1)),
            DATE(YEAR(E6)+62, MONTH(E6)+1, 1),
            IF(AND(K3="Nữ", E6&lt;DATE(1975,5,1)),
                IFERROR(DATE(INDEX('Bảng ngày nghỉ hưu'!$M$4:$M$116, MATCH(MONTH(E6)&amp;YEAR(E6), 'Bảng ngày nghỉ hưu'!$I$4:$I$116 &amp; 'Bảng ngày nghỉ hưu'!$J$4:$J$116, 0)), INDEX('Bảng ngày nghỉ hưu'!$L$4:$L$116, MATCH(MONTH(E6)&amp;YEAR(E6), 'Bảng ngày nghỉ hưu'!$I$4:$I$116 &amp; 'Bảng ngày nghỉ hưu'!$J$4:$J$116, 0)), 1), "Lỗi tra cứu Nữ&lt;75"),
                IF(AND(K3="Nữ", E6&gt;=DATE(1975,5,1)),
                    DATE(YEAR(E6)+60, MONTH(E6)+1, 1),
                    ""
                )
            )
        )
    ),
    IF(I6="Nghỉ hưu ở tuổi thấp hơn",
        IF(AND(K3="Nam", E6&gt;=DATE(1971,4,1)),
            DATE(YEAR(E6)+57, MONTH(E6)+1, 1),
            IF(AND(K3="Nữ", E6&gt;=DATE(1980,5,1)),
                DATE(YEAR(E6)+55, MONTH(E6)+1, 1),
                IF(K3="Nam",
                    IFERROR(DATE(INDEX('Bang nghi huu PL2'!$H$4:$H$150, MATCH(MONTH(E6)&amp;YEAR(E6), 'Bang nghi huu PL2'!$D$4:$D$150 &amp; 'Bang nghi huu PL2'!$E$4:$E$150, 0)), INDEX('Bang nghi huu PL2'!$G$4:$G$150, MATCH(MONTH(E6)&amp;YEAR(E6), 'Bang nghi huu PL2'!$D$4:$D$150 &amp; 'Bang nghi huu PL2'!$E$4:$E$150, 0)), 1), "Lỗi tra cứu PL2 Nam"),
                    IF(K3="Nữ",
                        IFERROR(DATE(INDEX('Bang nghi huu PL2'!$M$4:$M$150, MATCH(MONTH(E6)&amp;YEAR(E6), 'Bang nghi huu PL2'!$I$4:$I$150 &amp; 'Bang nghi huu PL2'!$J$4:$J$150, 0)), INDEX('Bang nghi huu PL2'!$L$4:$L$150, MATCH(MONTH(E6)&amp;YEAR(E6), 'Bang nghi huu PL2'!$I$4:$I$150 &amp; 'Bang nghi huu PL2'!$J$4:$J$150, 0)), 1), "Lỗi tra cứu PL2 Nữ"),
                        ""
                    )
                )
            )
        ),
        ""
    )
)</f>
        <v>47300</v>
      </c>
      <c r="J9" s="100"/>
      <c r="K9" s="98"/>
    </row>
    <row r="10" spans="1:11" s="12" customFormat="1" ht="24" customHeight="1" x14ac:dyDescent="0.25">
      <c r="A10" s="10">
        <v>8</v>
      </c>
      <c r="B10" s="21" t="s">
        <v>74</v>
      </c>
      <c r="C10" s="16"/>
      <c r="D10" s="16"/>
      <c r="F10" s="22">
        <f>DATEDIF(I8,I9,"y")</f>
        <v>4</v>
      </c>
      <c r="G10" s="101" t="s">
        <v>17</v>
      </c>
      <c r="H10" s="101"/>
      <c r="I10" s="23">
        <f>DATEDIF(I8,I9,"ym")</f>
        <v>0</v>
      </c>
      <c r="J10" s="53" t="s">
        <v>45</v>
      </c>
      <c r="K10" s="98"/>
    </row>
    <row r="11" spans="1:11" s="12" customFormat="1" ht="24" customHeight="1" x14ac:dyDescent="0.25">
      <c r="A11" s="10">
        <v>9</v>
      </c>
      <c r="B11" s="15" t="s">
        <v>75</v>
      </c>
      <c r="C11" s="16"/>
      <c r="D11" s="16"/>
      <c r="F11" s="48">
        <f>IF(I10&gt;6,F10+1,IF(AND(I10&gt;=1,I10&lt;=6),F10+0.5,F10))</f>
        <v>4</v>
      </c>
      <c r="G11" s="52" t="s">
        <v>17</v>
      </c>
      <c r="H11" s="16"/>
      <c r="I11" s="49"/>
      <c r="J11" s="50"/>
      <c r="K11" s="98"/>
    </row>
    <row r="12" spans="1:11" s="12" customFormat="1" ht="24" customHeight="1" thickBot="1" x14ac:dyDescent="0.3">
      <c r="A12" s="10">
        <v>10</v>
      </c>
      <c r="B12" s="15" t="s">
        <v>76</v>
      </c>
      <c r="C12" s="16"/>
      <c r="D12" s="16"/>
      <c r="F12" s="48">
        <f>F10*12+I10</f>
        <v>48</v>
      </c>
      <c r="G12" s="52" t="s">
        <v>16</v>
      </c>
      <c r="H12" s="16"/>
      <c r="I12" s="49"/>
      <c r="J12" s="50"/>
      <c r="K12" s="98"/>
    </row>
    <row r="13" spans="1:11" s="12" customFormat="1" ht="24" customHeight="1" thickBot="1" x14ac:dyDescent="0.3">
      <c r="A13" s="10">
        <v>11</v>
      </c>
      <c r="B13" s="15" t="s">
        <v>89</v>
      </c>
      <c r="C13" s="16"/>
      <c r="D13" s="16"/>
      <c r="H13" s="16"/>
      <c r="I13" s="102">
        <f>K7-20</f>
        <v>-4</v>
      </c>
      <c r="J13" s="103"/>
      <c r="K13" s="98"/>
    </row>
    <row r="14" spans="1:11" s="12" customFormat="1" ht="24" customHeight="1" x14ac:dyDescent="0.25">
      <c r="A14" s="10">
        <v>12</v>
      </c>
      <c r="B14" s="15" t="s">
        <v>0</v>
      </c>
      <c r="C14" s="16"/>
      <c r="D14" s="16"/>
      <c r="H14" s="16"/>
      <c r="I14" s="16"/>
      <c r="J14" s="24"/>
      <c r="K14" s="25"/>
    </row>
    <row r="15" spans="1:11" ht="21.75" customHeight="1" x14ac:dyDescent="0.25">
      <c r="A15" s="75" t="s">
        <v>79</v>
      </c>
      <c r="B15" s="75" t="s">
        <v>80</v>
      </c>
      <c r="C15" s="75" t="s">
        <v>83</v>
      </c>
      <c r="D15" s="73" t="s">
        <v>81</v>
      </c>
      <c r="E15" s="73" t="s">
        <v>98</v>
      </c>
      <c r="F15" s="73" t="s">
        <v>97</v>
      </c>
      <c r="G15" s="73"/>
      <c r="H15" s="75"/>
      <c r="I15" s="75"/>
      <c r="J15" s="82"/>
      <c r="K15" s="75" t="s">
        <v>82</v>
      </c>
    </row>
    <row r="16" spans="1:11" ht="75.75" customHeight="1" x14ac:dyDescent="0.25">
      <c r="A16" s="75"/>
      <c r="B16" s="75"/>
      <c r="C16" s="75"/>
      <c r="D16" s="74"/>
      <c r="E16" s="74"/>
      <c r="F16" s="74"/>
      <c r="G16" s="74"/>
      <c r="H16" s="75"/>
      <c r="I16" s="75"/>
      <c r="J16" s="82"/>
      <c r="K16" s="75"/>
    </row>
    <row r="17" spans="1:11" ht="26.25" customHeight="1" x14ac:dyDescent="0.3">
      <c r="A17" s="58">
        <v>4.9800000000000004</v>
      </c>
      <c r="B17" s="58">
        <v>0</v>
      </c>
      <c r="C17" s="58">
        <v>0</v>
      </c>
      <c r="D17" s="58">
        <v>0</v>
      </c>
      <c r="E17" s="59">
        <f>A17*5%</f>
        <v>0.24900000000000003</v>
      </c>
      <c r="F17" s="58">
        <f>A17*F1525%</f>
        <v>0</v>
      </c>
      <c r="G17" s="58"/>
      <c r="H17" s="58"/>
      <c r="I17" s="58"/>
      <c r="J17" s="60"/>
      <c r="K17" s="51">
        <v>2340000</v>
      </c>
    </row>
    <row r="18" spans="1:11" ht="18" customHeight="1" x14ac:dyDescent="0.3">
      <c r="A18" s="38"/>
      <c r="B18" s="39"/>
      <c r="C18" s="40"/>
      <c r="D18" s="40"/>
      <c r="E18" s="41"/>
      <c r="F18" s="42"/>
      <c r="G18" s="42"/>
      <c r="H18" s="43"/>
      <c r="I18" s="44"/>
      <c r="J18" s="37"/>
      <c r="K18" s="37"/>
    </row>
    <row r="19" spans="1:11" ht="29.25" customHeight="1" x14ac:dyDescent="0.25">
      <c r="A19" s="26"/>
      <c r="B19" s="104" t="s">
        <v>0</v>
      </c>
      <c r="C19" s="105"/>
      <c r="D19" s="105"/>
      <c r="E19" s="105"/>
      <c r="F19" s="105"/>
      <c r="G19" s="106"/>
      <c r="H19" s="107">
        <f>SUM(A17:J17)*K17</f>
        <v>12235860</v>
      </c>
      <c r="I19" s="108"/>
      <c r="J19" s="108"/>
      <c r="K19" s="109"/>
    </row>
    <row r="20" spans="1:11" ht="32.25" customHeight="1" x14ac:dyDescent="0.3">
      <c r="A20" s="46"/>
      <c r="B20" s="63" t="s">
        <v>72</v>
      </c>
      <c r="C20" s="64"/>
      <c r="D20" s="64"/>
      <c r="E20" s="64"/>
      <c r="F20" s="64"/>
      <c r="G20" s="65"/>
      <c r="H20" s="66">
        <f>H21+H22</f>
        <v>305896500</v>
      </c>
      <c r="I20" s="67"/>
      <c r="J20" s="68" t="s">
        <v>87</v>
      </c>
      <c r="K20" s="69"/>
    </row>
    <row r="21" spans="1:11" ht="38.25" customHeight="1" x14ac:dyDescent="0.25">
      <c r="A21" s="62">
        <v>1</v>
      </c>
      <c r="B21" s="70" t="str">
        <f>IF(K8="Đủ điều kiện thôi việc ngay","Trợ cấp 03 tháng tiền lương hiện hưởng để tìm việc làm","Trợ cấp 05 tháng tiền lương hiện hưởng cho mỗi năm nghỉ hưu trước tuổi so với tuổi nghỉ hưu")</f>
        <v>Trợ cấp 05 tháng tiền lương hiện hưởng cho mỗi năm nghỉ hưu trước tuổi so với tuổi nghỉ hưu</v>
      </c>
      <c r="C21" s="71"/>
      <c r="D21" s="71"/>
      <c r="E21" s="71"/>
      <c r="F21" s="71"/>
      <c r="G21" s="72"/>
      <c r="H21" s="76">
        <f>H19*5*F11</f>
        <v>244717200</v>
      </c>
      <c r="I21" s="76"/>
      <c r="J21" s="69"/>
      <c r="K21" s="69"/>
    </row>
    <row r="22" spans="1:11" ht="24.75" customHeight="1" x14ac:dyDescent="0.25">
      <c r="A22" s="62">
        <v>2</v>
      </c>
      <c r="B22" s="70" t="s">
        <v>86</v>
      </c>
      <c r="C22" s="71"/>
      <c r="D22" s="71"/>
      <c r="E22" s="71"/>
      <c r="F22" s="71"/>
      <c r="G22" s="72"/>
      <c r="H22" s="76">
        <f>IF(H24="", H23, H23+H24)</f>
        <v>61179300</v>
      </c>
      <c r="I22" s="76"/>
      <c r="J22" s="69"/>
      <c r="K22" s="69"/>
    </row>
    <row r="23" spans="1:11" ht="38.25" customHeight="1" x14ac:dyDescent="0.25">
      <c r="A23" s="61"/>
      <c r="B23" s="79" t="str">
        <f>IF(K8="Đủ điều kiện thôi việc ngay","Trợ cấp 1,5 tháng tiền lương hiện hưởng cho mỗi năm công tác có đóng bảo hiểm xã hội bắt buộc",IF(E7&gt;=20,"Trợ cấp 05 tháng tiền lương hiện hưởng cho 20 năm đầu",IF(AND(E7&gt;=15,E7&lt;20),"Trợ cấp 05 tháng tiền lương hiện hưởng","")))</f>
        <v>Trợ cấp 05 tháng tiền lương hiện hưởng</v>
      </c>
      <c r="C23" s="80"/>
      <c r="D23" s="80"/>
      <c r="E23" s="80"/>
      <c r="F23" s="80"/>
      <c r="G23" s="81"/>
      <c r="H23" s="77">
        <f>IF(B23="Trợ cấp 1,5 tháng tiền lương hiện hưởng cho mỗi năm công tác có đóng bảo hiểm xã hội bắt buộc",1.5*H19*K7,IF(E7&gt;=15,H19*5,0))</f>
        <v>61179300</v>
      </c>
      <c r="I23" s="78"/>
      <c r="J23" s="69"/>
      <c r="K23" s="69"/>
    </row>
    <row r="24" spans="1:11" ht="24.75" customHeight="1" x14ac:dyDescent="0.25">
      <c r="A24" s="61"/>
      <c r="B24" s="79" t="str">
        <f>IF(B23="Trợ cấp 05 tháng tiền lương hiện hưởng cho 20 năm đầu","Trợ cấp 0,5 tháng tiền lương hiện hưởng cho các năm còn lại","")</f>
        <v/>
      </c>
      <c r="C24" s="80"/>
      <c r="D24" s="80"/>
      <c r="E24" s="80"/>
      <c r="F24" s="80"/>
      <c r="G24" s="81"/>
      <c r="H24" s="77" t="str">
        <f>IF(ISBLANK(B24),"",IF(B24="Trợ cấp 0,5 tháng tiền lương hiện hưởng cho các năm còn lại",IF(K7&gt;=15,0.5*H19*I13,0),""))</f>
        <v/>
      </c>
      <c r="I24" s="78"/>
      <c r="J24" s="69"/>
      <c r="K24" s="69"/>
    </row>
    <row r="25" spans="1:11" ht="18" x14ac:dyDescent="0.25">
      <c r="B25" s="8"/>
      <c r="C25" s="8"/>
      <c r="D25" s="8"/>
      <c r="H25" s="9"/>
      <c r="I25" s="8"/>
      <c r="J25" s="8"/>
    </row>
    <row r="26" spans="1:11" ht="18" x14ac:dyDescent="0.25">
      <c r="B26" s="8"/>
      <c r="C26" s="8"/>
      <c r="D26" s="8"/>
      <c r="H26" s="9"/>
      <c r="I26" s="8"/>
      <c r="J26" s="8"/>
    </row>
    <row r="27" spans="1:11" ht="18" x14ac:dyDescent="0.25">
      <c r="B27" s="8"/>
      <c r="C27" s="8"/>
      <c r="D27" s="8"/>
      <c r="H27" s="9"/>
      <c r="I27" s="8"/>
      <c r="J27" s="8"/>
    </row>
    <row r="28" spans="1:11" ht="18" x14ac:dyDescent="0.25">
      <c r="B28" s="8"/>
      <c r="C28" s="8"/>
      <c r="D28" s="8"/>
      <c r="H28" s="9"/>
      <c r="I28" s="8"/>
      <c r="J28" s="8"/>
    </row>
    <row r="29" spans="1:11" ht="18" x14ac:dyDescent="0.25">
      <c r="B29" s="8"/>
      <c r="C29" s="8"/>
      <c r="D29" s="8"/>
      <c r="H29" s="9"/>
      <c r="I29" s="8"/>
      <c r="J29" s="8"/>
    </row>
    <row r="30" spans="1:11" ht="18" x14ac:dyDescent="0.25">
      <c r="B30" s="8"/>
      <c r="C30" s="8"/>
      <c r="D30" s="8"/>
      <c r="H30" s="9"/>
      <c r="I30" s="8"/>
      <c r="J30" s="8"/>
    </row>
    <row r="31" spans="1:11" ht="18" x14ac:dyDescent="0.25">
      <c r="B31" s="8"/>
      <c r="C31" s="8"/>
      <c r="D31" s="8"/>
      <c r="H31" s="9"/>
      <c r="I31" s="8"/>
      <c r="J31" s="8"/>
    </row>
    <row r="32" spans="1:11" ht="18" x14ac:dyDescent="0.25">
      <c r="B32" s="8"/>
      <c r="C32" s="8"/>
      <c r="D32" s="8"/>
      <c r="H32" s="9"/>
      <c r="I32" s="8"/>
      <c r="J32" s="8"/>
    </row>
    <row r="33" spans="2:10" ht="18" x14ac:dyDescent="0.25">
      <c r="B33" s="8"/>
      <c r="C33" s="8"/>
      <c r="D33" s="8"/>
      <c r="H33" s="9"/>
      <c r="I33" s="8"/>
      <c r="J33" s="8"/>
    </row>
    <row r="34" spans="2:10" ht="18" x14ac:dyDescent="0.25">
      <c r="B34" s="8"/>
      <c r="C34" s="8"/>
      <c r="D34" s="8"/>
      <c r="H34" s="9"/>
      <c r="I34" s="8"/>
      <c r="J34" s="8"/>
    </row>
    <row r="35" spans="2:10" s="27" customFormat="1" ht="18" x14ac:dyDescent="0.25">
      <c r="B35" s="8"/>
      <c r="H35" s="28"/>
    </row>
    <row r="36" spans="2:10" s="27" customFormat="1" ht="18" x14ac:dyDescent="0.25">
      <c r="B36" s="8"/>
      <c r="H36" s="28"/>
    </row>
    <row r="37" spans="2:10" s="27" customFormat="1" ht="18" x14ac:dyDescent="0.25">
      <c r="B37" s="8"/>
      <c r="H37" s="28"/>
    </row>
    <row r="38" spans="2:10" s="27" customFormat="1" ht="18" x14ac:dyDescent="0.25">
      <c r="B38" s="8"/>
      <c r="C38" s="8"/>
      <c r="D38" s="8"/>
      <c r="E38" s="8"/>
      <c r="F38" s="8"/>
      <c r="G38" s="8"/>
      <c r="H38" s="9"/>
      <c r="I38" s="8"/>
    </row>
    <row r="39" spans="2:10" s="27" customFormat="1" ht="18" x14ac:dyDescent="0.25">
      <c r="B39" s="8"/>
      <c r="C39" s="8"/>
      <c r="D39" s="8"/>
      <c r="E39" s="8"/>
      <c r="F39" s="8"/>
      <c r="G39" s="8"/>
      <c r="H39" s="9"/>
      <c r="I39" s="8"/>
    </row>
    <row r="40" spans="2:10" ht="18" x14ac:dyDescent="0.25">
      <c r="B40" s="8"/>
      <c r="C40" s="8"/>
      <c r="D40" s="8"/>
      <c r="H40" s="9"/>
      <c r="I40" s="8"/>
      <c r="J40" s="8"/>
    </row>
    <row r="41" spans="2:10" ht="18" x14ac:dyDescent="0.25">
      <c r="B41" s="8"/>
      <c r="C41" s="8"/>
      <c r="D41" s="8"/>
      <c r="H41" s="9"/>
      <c r="I41" s="8"/>
      <c r="J41" s="8"/>
    </row>
    <row r="42" spans="2:10" ht="18" x14ac:dyDescent="0.25">
      <c r="B42" s="8"/>
      <c r="C42" s="8"/>
      <c r="D42" s="8"/>
      <c r="H42" s="9"/>
      <c r="I42" s="8"/>
      <c r="J42" s="8"/>
    </row>
    <row r="43" spans="2:10" ht="18" x14ac:dyDescent="0.25">
      <c r="B43" s="8"/>
      <c r="C43" s="8"/>
      <c r="D43" s="8"/>
      <c r="H43" s="9"/>
      <c r="I43" s="8"/>
      <c r="J43" s="8"/>
    </row>
    <row r="44" spans="2:10" ht="18" x14ac:dyDescent="0.25">
      <c r="B44" s="8"/>
      <c r="C44" s="8"/>
      <c r="D44" s="8"/>
      <c r="H44" s="9"/>
      <c r="I44" s="8"/>
      <c r="J44" s="8"/>
    </row>
    <row r="45" spans="2:10" ht="18" x14ac:dyDescent="0.25">
      <c r="B45" s="8"/>
      <c r="C45" s="8"/>
      <c r="D45" s="8"/>
      <c r="H45" s="9"/>
      <c r="I45" s="8"/>
      <c r="J45" s="8"/>
    </row>
    <row r="46" spans="2:10" ht="18" x14ac:dyDescent="0.25">
      <c r="B46" s="8"/>
      <c r="C46" s="8"/>
      <c r="D46" s="8"/>
      <c r="E46" s="9"/>
      <c r="H46" s="8"/>
      <c r="I46" s="8"/>
      <c r="J46" s="8"/>
    </row>
    <row r="47" spans="2:10" ht="18" x14ac:dyDescent="0.25">
      <c r="B47" s="8"/>
      <c r="C47" s="8"/>
      <c r="D47" s="8"/>
      <c r="E47" s="9"/>
      <c r="H47" s="8"/>
      <c r="I47" s="8"/>
      <c r="J47" s="8"/>
    </row>
    <row r="48" spans="2:10" ht="18" x14ac:dyDescent="0.25">
      <c r="B48" s="8"/>
      <c r="C48" s="8"/>
      <c r="D48" s="8"/>
      <c r="E48" s="9"/>
      <c r="H48" s="8"/>
      <c r="I48" s="8"/>
      <c r="J48" s="8"/>
    </row>
    <row r="49" spans="2:10" ht="18" x14ac:dyDescent="0.25">
      <c r="B49" s="8"/>
      <c r="C49" s="8"/>
      <c r="D49" s="8"/>
      <c r="E49" s="9"/>
      <c r="H49" s="8"/>
      <c r="I49" s="8"/>
      <c r="J49" s="8"/>
    </row>
    <row r="50" spans="2:10" ht="18" x14ac:dyDescent="0.25">
      <c r="B50" s="8"/>
      <c r="C50" s="8"/>
      <c r="D50" s="8"/>
      <c r="E50" s="9"/>
      <c r="H50" s="8"/>
      <c r="I50" s="8"/>
      <c r="J50" s="8"/>
    </row>
    <row r="51" spans="2:10" ht="18" x14ac:dyDescent="0.25">
      <c r="B51" s="8"/>
      <c r="C51" s="8"/>
      <c r="D51" s="8"/>
      <c r="E51" s="9"/>
      <c r="H51" s="8"/>
      <c r="I51" s="8"/>
      <c r="J51" s="8"/>
    </row>
    <row r="52" spans="2:10" ht="18" x14ac:dyDescent="0.25">
      <c r="B52" s="8"/>
      <c r="C52" s="8"/>
      <c r="D52" s="8"/>
      <c r="E52" s="9"/>
      <c r="H52" s="8"/>
      <c r="I52" s="8"/>
      <c r="J52" s="8"/>
    </row>
    <row r="53" spans="2:10" ht="18" x14ac:dyDescent="0.25">
      <c r="B53" s="8"/>
      <c r="C53" s="8"/>
      <c r="D53" s="8"/>
      <c r="E53" s="9"/>
      <c r="H53" s="8"/>
      <c r="I53" s="8"/>
      <c r="J53" s="8"/>
    </row>
    <row r="54" spans="2:10" ht="18" x14ac:dyDescent="0.25">
      <c r="B54" s="8"/>
      <c r="C54" s="8"/>
      <c r="D54" s="8"/>
      <c r="E54" s="9"/>
      <c r="H54" s="8"/>
      <c r="I54" s="8"/>
      <c r="J54" s="8"/>
    </row>
    <row r="55" spans="2:10" ht="18" x14ac:dyDescent="0.25">
      <c r="B55" s="8"/>
      <c r="C55" s="8"/>
      <c r="D55" s="8"/>
      <c r="E55" s="9"/>
      <c r="H55" s="8"/>
      <c r="I55" s="8"/>
      <c r="J55" s="8"/>
    </row>
    <row r="56" spans="2:10" ht="18" x14ac:dyDescent="0.25">
      <c r="B56" s="8"/>
      <c r="C56" s="8"/>
      <c r="D56" s="8"/>
      <c r="E56" s="9"/>
      <c r="H56" s="8"/>
      <c r="I56" s="8"/>
      <c r="J56" s="8"/>
    </row>
    <row r="57" spans="2:10" ht="18" x14ac:dyDescent="0.25">
      <c r="B57" s="8"/>
      <c r="C57" s="8"/>
      <c r="D57" s="8"/>
      <c r="E57" s="9"/>
      <c r="H57" s="8"/>
      <c r="I57" s="8"/>
      <c r="J57" s="8"/>
    </row>
    <row r="58" spans="2:10" ht="18" x14ac:dyDescent="0.25">
      <c r="B58" s="8"/>
      <c r="C58" s="8"/>
      <c r="D58" s="8"/>
      <c r="E58" s="9"/>
      <c r="H58" s="8"/>
      <c r="I58" s="8"/>
      <c r="J58" s="8"/>
    </row>
    <row r="59" spans="2:10" ht="18" x14ac:dyDescent="0.25">
      <c r="B59" s="27"/>
      <c r="C59" s="27"/>
      <c r="D59" s="27"/>
      <c r="E59" s="28"/>
      <c r="F59" s="27"/>
      <c r="G59" s="27"/>
      <c r="H59" s="8"/>
      <c r="I59" s="8"/>
      <c r="J59" s="8"/>
    </row>
    <row r="60" spans="2:10" ht="18" x14ac:dyDescent="0.25">
      <c r="B60" s="27"/>
      <c r="C60" s="27"/>
      <c r="D60" s="27"/>
      <c r="E60" s="28"/>
      <c r="F60" s="27"/>
      <c r="G60" s="27"/>
      <c r="H60" s="8"/>
      <c r="I60" s="8"/>
      <c r="J60" s="8"/>
    </row>
    <row r="61" spans="2:10" ht="18" x14ac:dyDescent="0.25">
      <c r="B61" s="27"/>
      <c r="C61" s="27"/>
      <c r="D61" s="27"/>
      <c r="E61" s="28"/>
      <c r="F61" s="27"/>
      <c r="G61" s="27"/>
      <c r="H61" s="8"/>
      <c r="I61" s="8"/>
      <c r="J61" s="8"/>
    </row>
    <row r="62" spans="2:10" ht="18" x14ac:dyDescent="0.25">
      <c r="B62" s="27"/>
      <c r="C62" s="27"/>
      <c r="D62" s="27"/>
      <c r="E62" s="28"/>
      <c r="F62" s="27"/>
      <c r="G62" s="27"/>
      <c r="H62" s="8"/>
      <c r="I62" s="8"/>
      <c r="J62" s="8"/>
    </row>
    <row r="63" spans="2:10" ht="18" x14ac:dyDescent="0.25">
      <c r="B63" s="27"/>
      <c r="C63" s="27"/>
      <c r="D63" s="27"/>
      <c r="E63" s="28"/>
      <c r="F63" s="27"/>
      <c r="G63" s="27"/>
      <c r="H63" s="8"/>
      <c r="I63" s="8"/>
      <c r="J63" s="8"/>
    </row>
    <row r="64" spans="2:10" ht="18" x14ac:dyDescent="0.25">
      <c r="B64" s="27"/>
      <c r="C64" s="27"/>
      <c r="D64" s="27"/>
      <c r="E64" s="28"/>
      <c r="F64" s="27"/>
      <c r="G64" s="27"/>
      <c r="H64" s="8"/>
      <c r="I64" s="8"/>
      <c r="J64" s="8"/>
    </row>
    <row r="65" spans="2:10" ht="18" x14ac:dyDescent="0.25">
      <c r="B65" s="27"/>
      <c r="C65" s="27"/>
      <c r="D65" s="27"/>
      <c r="E65" s="28"/>
      <c r="F65" s="27"/>
      <c r="G65" s="27"/>
      <c r="H65" s="8"/>
      <c r="I65" s="8"/>
      <c r="J65" s="8"/>
    </row>
    <row r="66" spans="2:10" s="27" customFormat="1" ht="18" x14ac:dyDescent="0.25">
      <c r="E66" s="28"/>
    </row>
    <row r="67" spans="2:10" s="27" customFormat="1" ht="18" x14ac:dyDescent="0.25">
      <c r="E67" s="28"/>
    </row>
    <row r="68" spans="2:10" s="27" customFormat="1" ht="18" x14ac:dyDescent="0.25">
      <c r="E68" s="28"/>
    </row>
    <row r="69" spans="2:10" s="27" customFormat="1" ht="18" x14ac:dyDescent="0.25">
      <c r="B69" s="8"/>
      <c r="C69" s="8"/>
      <c r="D69" s="8"/>
      <c r="E69" s="9"/>
      <c r="F69" s="8"/>
      <c r="G69" s="8"/>
    </row>
    <row r="70" spans="2:10" s="27" customFormat="1" ht="18" x14ac:dyDescent="0.25">
      <c r="B70" s="8"/>
      <c r="C70" s="8"/>
      <c r="D70" s="8"/>
      <c r="E70" s="9"/>
      <c r="F70" s="8"/>
      <c r="G70" s="8"/>
    </row>
    <row r="71" spans="2:10" s="27" customFormat="1" ht="18" x14ac:dyDescent="0.25">
      <c r="B71" s="8"/>
      <c r="C71" s="8"/>
      <c r="D71" s="8"/>
      <c r="E71" s="9"/>
      <c r="F71" s="8"/>
      <c r="G71" s="8"/>
    </row>
    <row r="72" spans="2:10" s="27" customFormat="1" ht="18" x14ac:dyDescent="0.25">
      <c r="B72" s="8"/>
      <c r="C72" s="8"/>
      <c r="D72" s="8"/>
      <c r="E72" s="9"/>
      <c r="F72" s="8"/>
      <c r="G72" s="8"/>
    </row>
    <row r="73" spans="2:10" s="27" customFormat="1" ht="18" x14ac:dyDescent="0.25">
      <c r="B73" s="8"/>
      <c r="C73" s="8"/>
      <c r="D73" s="8"/>
      <c r="E73" s="9"/>
      <c r="F73" s="8"/>
      <c r="G73" s="8"/>
    </row>
    <row r="74" spans="2:10" s="27" customFormat="1" ht="18" x14ac:dyDescent="0.25">
      <c r="B74" s="8"/>
      <c r="C74" s="8"/>
      <c r="D74" s="8"/>
      <c r="E74" s="9"/>
      <c r="F74" s="8"/>
      <c r="G74" s="8"/>
    </row>
    <row r="75" spans="2:10" s="27" customFormat="1" ht="18" x14ac:dyDescent="0.25">
      <c r="B75" s="8"/>
      <c r="C75" s="8"/>
      <c r="D75" s="8"/>
      <c r="E75" s="9"/>
      <c r="F75" s="8"/>
      <c r="G75" s="8"/>
    </row>
    <row r="76" spans="2:10" ht="18" x14ac:dyDescent="0.25">
      <c r="B76" s="8"/>
      <c r="C76" s="8"/>
      <c r="D76" s="8"/>
      <c r="E76" s="9"/>
      <c r="H76" s="8"/>
      <c r="I76" s="8"/>
      <c r="J76" s="8"/>
    </row>
    <row r="77" spans="2:10" ht="18" x14ac:dyDescent="0.25">
      <c r="B77" s="8"/>
      <c r="C77" s="8"/>
      <c r="D77" s="8"/>
      <c r="E77" s="9"/>
      <c r="H77" s="8"/>
      <c r="I77" s="8"/>
      <c r="J77" s="8"/>
    </row>
    <row r="78" spans="2:10" ht="18" x14ac:dyDescent="0.25">
      <c r="B78" s="8"/>
      <c r="C78" s="8"/>
      <c r="D78" s="8"/>
      <c r="E78" s="9"/>
      <c r="H78" s="8"/>
      <c r="I78" s="8"/>
      <c r="J78" s="8"/>
    </row>
    <row r="79" spans="2:10" ht="18" x14ac:dyDescent="0.25">
      <c r="B79" s="8"/>
      <c r="C79" s="8"/>
      <c r="D79" s="8"/>
      <c r="E79" s="9"/>
      <c r="H79" s="8"/>
      <c r="I79" s="8"/>
      <c r="J79" s="8"/>
    </row>
    <row r="80" spans="2:10" ht="18" x14ac:dyDescent="0.25">
      <c r="B80" s="8"/>
      <c r="C80" s="8"/>
      <c r="D80" s="8"/>
      <c r="E80" s="9"/>
      <c r="H80" s="8"/>
      <c r="I80" s="8"/>
      <c r="J80" s="8"/>
    </row>
    <row r="81" spans="5:5" s="8" customFormat="1" ht="18" x14ac:dyDescent="0.25">
      <c r="E81" s="9"/>
    </row>
    <row r="82" spans="5:5" s="8" customFormat="1" ht="18" x14ac:dyDescent="0.25">
      <c r="E82" s="9"/>
    </row>
    <row r="83" spans="5:5" s="8" customFormat="1" ht="18" x14ac:dyDescent="0.25">
      <c r="E83" s="9"/>
    </row>
    <row r="84" spans="5:5" s="8" customFormat="1" ht="18" x14ac:dyDescent="0.25">
      <c r="E84" s="9"/>
    </row>
    <row r="85" spans="5:5" s="8" customFormat="1" ht="18" x14ac:dyDescent="0.25">
      <c r="E85" s="9"/>
    </row>
    <row r="86" spans="5:5" s="8" customFormat="1" ht="18" x14ac:dyDescent="0.25">
      <c r="E86" s="9"/>
    </row>
    <row r="87" spans="5:5" s="8" customFormat="1" ht="38.25" customHeight="1" x14ac:dyDescent="0.25">
      <c r="E87" s="9"/>
    </row>
    <row r="88" spans="5:5" s="8" customFormat="1" ht="18" x14ac:dyDescent="0.25">
      <c r="E88" s="9"/>
    </row>
    <row r="89" spans="5:5" s="8" customFormat="1" ht="18" x14ac:dyDescent="0.25">
      <c r="E89" s="9"/>
    </row>
    <row r="90" spans="5:5" s="8" customFormat="1" ht="18" x14ac:dyDescent="0.25">
      <c r="E90" s="9"/>
    </row>
    <row r="91" spans="5:5" s="8" customFormat="1" ht="18" x14ac:dyDescent="0.25">
      <c r="E91" s="9"/>
    </row>
    <row r="92" spans="5:5" s="8" customFormat="1" ht="18" x14ac:dyDescent="0.25">
      <c r="E92" s="9"/>
    </row>
    <row r="93" spans="5:5" s="8" customFormat="1" ht="18" x14ac:dyDescent="0.25">
      <c r="E93" s="9"/>
    </row>
    <row r="94" spans="5:5" s="8" customFormat="1" ht="18" x14ac:dyDescent="0.25">
      <c r="E94" s="9"/>
    </row>
    <row r="95" spans="5:5" s="8" customFormat="1" ht="18" x14ac:dyDescent="0.25">
      <c r="E95" s="9"/>
    </row>
    <row r="96" spans="5:5" s="8" customFormat="1" ht="18" x14ac:dyDescent="0.25">
      <c r="E96" s="9"/>
    </row>
    <row r="97" spans="5:5" s="8" customFormat="1" ht="18" x14ac:dyDescent="0.25">
      <c r="E97" s="9"/>
    </row>
    <row r="98" spans="5:5" s="8" customFormat="1" ht="18" x14ac:dyDescent="0.25">
      <c r="E98" s="9"/>
    </row>
    <row r="99" spans="5:5" s="8" customFormat="1" ht="18" x14ac:dyDescent="0.25">
      <c r="E99" s="9"/>
    </row>
    <row r="100" spans="5:5" s="8" customFormat="1" ht="18" x14ac:dyDescent="0.25">
      <c r="E100" s="9"/>
    </row>
    <row r="101" spans="5:5" s="8" customFormat="1" ht="18" x14ac:dyDescent="0.25">
      <c r="E101" s="9"/>
    </row>
    <row r="102" spans="5:5" s="8" customFormat="1" ht="18" x14ac:dyDescent="0.25">
      <c r="E102" s="9"/>
    </row>
    <row r="103" spans="5:5" s="8" customFormat="1" ht="18" x14ac:dyDescent="0.25">
      <c r="E103" s="9"/>
    </row>
    <row r="104" spans="5:5" s="8" customFormat="1" ht="18" x14ac:dyDescent="0.25">
      <c r="E104" s="9"/>
    </row>
    <row r="105" spans="5:5" s="8" customFormat="1" ht="18" x14ac:dyDescent="0.25">
      <c r="E105" s="9"/>
    </row>
    <row r="106" spans="5:5" s="8" customFormat="1" ht="18" x14ac:dyDescent="0.25">
      <c r="E106" s="9"/>
    </row>
    <row r="107" spans="5:5" s="8" customFormat="1" ht="18" x14ac:dyDescent="0.25">
      <c r="E107" s="9"/>
    </row>
    <row r="108" spans="5:5" s="8" customFormat="1" ht="18" x14ac:dyDescent="0.25">
      <c r="E108" s="9"/>
    </row>
    <row r="109" spans="5:5" s="8" customFormat="1" ht="18" x14ac:dyDescent="0.25">
      <c r="E109" s="9"/>
    </row>
    <row r="110" spans="5:5" s="8" customFormat="1" ht="18" x14ac:dyDescent="0.25">
      <c r="E110" s="9"/>
    </row>
    <row r="111" spans="5:5" s="8" customFormat="1" ht="18" x14ac:dyDescent="0.25">
      <c r="E111" s="9"/>
    </row>
    <row r="112" spans="5:5" s="8" customFormat="1" ht="18" x14ac:dyDescent="0.25">
      <c r="E112" s="9"/>
    </row>
    <row r="113" spans="5:5" s="8" customFormat="1" ht="18" x14ac:dyDescent="0.25">
      <c r="E113" s="9"/>
    </row>
    <row r="114" spans="5:5" s="8" customFormat="1" ht="18" x14ac:dyDescent="0.25">
      <c r="E114" s="9"/>
    </row>
    <row r="115" spans="5:5" s="8" customFormat="1" ht="18" x14ac:dyDescent="0.25">
      <c r="E115" s="9"/>
    </row>
    <row r="116" spans="5:5" s="8" customFormat="1" ht="18" x14ac:dyDescent="0.25">
      <c r="E116" s="9"/>
    </row>
    <row r="117" spans="5:5" s="8" customFormat="1" ht="18" x14ac:dyDescent="0.25">
      <c r="E117" s="9"/>
    </row>
    <row r="118" spans="5:5" s="8" customFormat="1" ht="18" x14ac:dyDescent="0.25">
      <c r="E118" s="9"/>
    </row>
    <row r="119" spans="5:5" s="8" customFormat="1" ht="18" x14ac:dyDescent="0.25">
      <c r="E119" s="9"/>
    </row>
    <row r="120" spans="5:5" s="8" customFormat="1" ht="18" x14ac:dyDescent="0.25">
      <c r="E120" s="9"/>
    </row>
    <row r="121" spans="5:5" s="8" customFormat="1" ht="18" x14ac:dyDescent="0.25">
      <c r="E121" s="9"/>
    </row>
    <row r="122" spans="5:5" s="8" customFormat="1" ht="18" x14ac:dyDescent="0.25">
      <c r="E122" s="9"/>
    </row>
    <row r="123" spans="5:5" s="8" customFormat="1" ht="18" x14ac:dyDescent="0.25">
      <c r="E123" s="9"/>
    </row>
    <row r="124" spans="5:5" s="8" customFormat="1" ht="18" x14ac:dyDescent="0.25">
      <c r="E124" s="9"/>
    </row>
    <row r="125" spans="5:5" s="8" customFormat="1" ht="18" x14ac:dyDescent="0.25">
      <c r="E125" s="9"/>
    </row>
    <row r="126" spans="5:5" s="8" customFormat="1" ht="18" x14ac:dyDescent="0.25">
      <c r="E126" s="9"/>
    </row>
    <row r="127" spans="5:5" s="8" customFormat="1" ht="18" x14ac:dyDescent="0.25">
      <c r="E127" s="9"/>
    </row>
    <row r="128" spans="5:5" s="8" customFormat="1" ht="18" x14ac:dyDescent="0.25">
      <c r="E128" s="9"/>
    </row>
    <row r="129" spans="5:5" s="8" customFormat="1" ht="18" x14ac:dyDescent="0.25">
      <c r="E129" s="9"/>
    </row>
    <row r="130" spans="5:5" s="8" customFormat="1" ht="18" x14ac:dyDescent="0.25">
      <c r="E130" s="9"/>
    </row>
    <row r="131" spans="5:5" s="8" customFormat="1" ht="18" x14ac:dyDescent="0.25">
      <c r="E131" s="9"/>
    </row>
    <row r="132" spans="5:5" s="8" customFormat="1" ht="18" x14ac:dyDescent="0.25">
      <c r="E132" s="9"/>
    </row>
    <row r="133" spans="5:5" s="8" customFormat="1" ht="18" x14ac:dyDescent="0.25">
      <c r="E133" s="9"/>
    </row>
    <row r="134" spans="5:5" s="8" customFormat="1" ht="18" x14ac:dyDescent="0.25">
      <c r="E134" s="9"/>
    </row>
    <row r="135" spans="5:5" s="8" customFormat="1" ht="18" x14ac:dyDescent="0.25">
      <c r="E135" s="9"/>
    </row>
    <row r="136" spans="5:5" s="8" customFormat="1" ht="18" x14ac:dyDescent="0.25">
      <c r="E136" s="9"/>
    </row>
    <row r="137" spans="5:5" s="8" customFormat="1" ht="18" x14ac:dyDescent="0.25">
      <c r="E137" s="9"/>
    </row>
    <row r="138" spans="5:5" s="8" customFormat="1" ht="18" x14ac:dyDescent="0.25">
      <c r="E138" s="9"/>
    </row>
    <row r="139" spans="5:5" s="8" customFormat="1" ht="18" x14ac:dyDescent="0.25">
      <c r="E139" s="9"/>
    </row>
    <row r="140" spans="5:5" s="8" customFormat="1" ht="18" x14ac:dyDescent="0.25">
      <c r="E140" s="9"/>
    </row>
    <row r="141" spans="5:5" s="8" customFormat="1" ht="18" x14ac:dyDescent="0.25">
      <c r="E141" s="9"/>
    </row>
    <row r="142" spans="5:5" s="8" customFormat="1" ht="18" x14ac:dyDescent="0.25">
      <c r="E142" s="9"/>
    </row>
    <row r="143" spans="5:5" s="8" customFormat="1" ht="18" x14ac:dyDescent="0.25">
      <c r="E143" s="9"/>
    </row>
    <row r="144" spans="5:5" s="8" customFormat="1" ht="18" x14ac:dyDescent="0.25">
      <c r="E144" s="9"/>
    </row>
    <row r="145" spans="5:5" s="8" customFormat="1" ht="18" x14ac:dyDescent="0.25">
      <c r="E145" s="9"/>
    </row>
    <row r="146" spans="5:5" s="8" customFormat="1" ht="18" x14ac:dyDescent="0.25">
      <c r="E146" s="9"/>
    </row>
    <row r="147" spans="5:5" s="8" customFormat="1" ht="18" x14ac:dyDescent="0.25">
      <c r="E147" s="9"/>
    </row>
    <row r="148" spans="5:5" s="8" customFormat="1" ht="18" x14ac:dyDescent="0.25">
      <c r="E148" s="9"/>
    </row>
    <row r="149" spans="5:5" s="8" customFormat="1" ht="18" x14ac:dyDescent="0.25">
      <c r="E149" s="9"/>
    </row>
    <row r="150" spans="5:5" s="8" customFormat="1" ht="18" x14ac:dyDescent="0.25">
      <c r="E150" s="9"/>
    </row>
    <row r="151" spans="5:5" s="8" customFormat="1" ht="18" x14ac:dyDescent="0.25">
      <c r="E151" s="9"/>
    </row>
    <row r="152" spans="5:5" s="8" customFormat="1" ht="18" x14ac:dyDescent="0.25">
      <c r="E152" s="9"/>
    </row>
    <row r="153" spans="5:5" s="8" customFormat="1" ht="18" x14ac:dyDescent="0.25">
      <c r="E153" s="9"/>
    </row>
    <row r="154" spans="5:5" s="8" customFormat="1" ht="18" x14ac:dyDescent="0.25">
      <c r="E154" s="9"/>
    </row>
    <row r="155" spans="5:5" s="8" customFormat="1" ht="18" x14ac:dyDescent="0.25">
      <c r="E155" s="9"/>
    </row>
    <row r="156" spans="5:5" s="8" customFormat="1" ht="18" x14ac:dyDescent="0.25">
      <c r="E156" s="9"/>
    </row>
    <row r="157" spans="5:5" s="8" customFormat="1" ht="18" x14ac:dyDescent="0.25">
      <c r="E157" s="9"/>
    </row>
    <row r="158" spans="5:5" s="8" customFormat="1" ht="18" x14ac:dyDescent="0.25">
      <c r="E158" s="9"/>
    </row>
    <row r="159" spans="5:5" s="8" customFormat="1" ht="18" x14ac:dyDescent="0.25">
      <c r="E159" s="9"/>
    </row>
    <row r="160" spans="5:5" s="8" customFormat="1" ht="18" x14ac:dyDescent="0.25">
      <c r="E160" s="9"/>
    </row>
    <row r="161" spans="2:10" ht="18" x14ac:dyDescent="0.25">
      <c r="B161" s="8"/>
      <c r="C161" s="8"/>
      <c r="D161" s="8"/>
      <c r="E161" s="9"/>
      <c r="H161" s="8"/>
      <c r="I161" s="8"/>
      <c r="J161" s="8"/>
    </row>
    <row r="162" spans="2:10" ht="18" x14ac:dyDescent="0.25">
      <c r="B162" s="8"/>
      <c r="C162" s="8"/>
      <c r="D162" s="8"/>
      <c r="E162" s="9"/>
      <c r="H162" s="8"/>
      <c r="I162" s="8"/>
      <c r="J162" s="8"/>
    </row>
    <row r="163" spans="2:10" ht="18" x14ac:dyDescent="0.25">
      <c r="B163" s="8"/>
      <c r="C163" s="8"/>
      <c r="D163" s="8"/>
      <c r="E163" s="9"/>
      <c r="H163" s="8"/>
      <c r="I163" s="8"/>
      <c r="J163" s="8"/>
    </row>
    <row r="164" spans="2:10" ht="18" x14ac:dyDescent="0.25">
      <c r="B164" s="8"/>
      <c r="C164" s="8"/>
      <c r="D164" s="8"/>
      <c r="E164" s="9"/>
      <c r="H164" s="8"/>
      <c r="I164" s="8"/>
      <c r="J164" s="8"/>
    </row>
    <row r="165" spans="2:10" ht="18" x14ac:dyDescent="0.25">
      <c r="B165" s="8"/>
      <c r="C165" s="8"/>
      <c r="D165" s="8"/>
      <c r="E165" s="9"/>
      <c r="H165" s="8"/>
      <c r="I165" s="8"/>
      <c r="J165" s="8"/>
    </row>
    <row r="166" spans="2:10" ht="18" x14ac:dyDescent="0.25">
      <c r="B166" s="8"/>
      <c r="C166" s="8"/>
      <c r="D166" s="8"/>
      <c r="E166" s="9"/>
      <c r="H166" s="8"/>
      <c r="I166" s="8"/>
      <c r="J166" s="8"/>
    </row>
    <row r="167" spans="2:10" ht="18" x14ac:dyDescent="0.25">
      <c r="B167" s="8"/>
      <c r="C167" s="8"/>
      <c r="D167" s="8"/>
      <c r="E167" s="9"/>
      <c r="H167" s="8"/>
      <c r="I167" s="8"/>
      <c r="J167" s="8"/>
    </row>
    <row r="168" spans="2:10" x14ac:dyDescent="0.25">
      <c r="C168" s="8"/>
      <c r="D168" s="8"/>
      <c r="E168" s="29"/>
      <c r="F168" s="29"/>
      <c r="G168" s="29"/>
      <c r="H168" s="8"/>
      <c r="I168" s="8"/>
      <c r="J168" s="8"/>
    </row>
    <row r="169" spans="2:10" x14ac:dyDescent="0.25">
      <c r="C169" s="8"/>
      <c r="D169" s="8"/>
      <c r="E169" s="29"/>
      <c r="F169" s="29"/>
      <c r="G169" s="29"/>
      <c r="H169" s="8"/>
      <c r="I169" s="8"/>
      <c r="J169" s="8"/>
    </row>
    <row r="170" spans="2:10" x14ac:dyDescent="0.25">
      <c r="C170" s="8"/>
      <c r="D170" s="8"/>
      <c r="E170" s="29"/>
      <c r="F170" s="29"/>
      <c r="G170" s="29"/>
      <c r="H170" s="8"/>
      <c r="I170" s="8"/>
      <c r="J170" s="8"/>
    </row>
    <row r="171" spans="2:10" x14ac:dyDescent="0.25">
      <c r="C171" s="8"/>
      <c r="D171" s="8"/>
      <c r="E171" s="29"/>
      <c r="F171" s="29"/>
      <c r="G171" s="29"/>
      <c r="H171" s="8"/>
      <c r="I171" s="8"/>
      <c r="J171" s="8"/>
    </row>
    <row r="172" spans="2:10" x14ac:dyDescent="0.25">
      <c r="C172" s="8"/>
      <c r="D172" s="8"/>
      <c r="E172" s="29"/>
      <c r="F172" s="29"/>
      <c r="G172" s="29"/>
      <c r="H172" s="8"/>
      <c r="I172" s="8"/>
      <c r="J172" s="8"/>
    </row>
    <row r="173" spans="2:10" x14ac:dyDescent="0.25">
      <c r="J173" s="8"/>
    </row>
    <row r="174" spans="2:10" x14ac:dyDescent="0.25">
      <c r="J174" s="8"/>
    </row>
  </sheetData>
  <sheetProtection deleteRows="0"/>
  <mergeCells count="39">
    <mergeCell ref="B19:G19"/>
    <mergeCell ref="H19:K19"/>
    <mergeCell ref="F15:F16"/>
    <mergeCell ref="E6:F6"/>
    <mergeCell ref="I6:K6"/>
    <mergeCell ref="G6:H6"/>
    <mergeCell ref="B5:D5"/>
    <mergeCell ref="E5:K5"/>
    <mergeCell ref="I8:J8"/>
    <mergeCell ref="K8:K13"/>
    <mergeCell ref="I9:J9"/>
    <mergeCell ref="G10:H10"/>
    <mergeCell ref="I13:J13"/>
    <mergeCell ref="A1:D1"/>
    <mergeCell ref="A2:K2"/>
    <mergeCell ref="C3:I3"/>
    <mergeCell ref="B4:D4"/>
    <mergeCell ref="E4:K4"/>
    <mergeCell ref="A15:A16"/>
    <mergeCell ref="B15:B16"/>
    <mergeCell ref="C15:C16"/>
    <mergeCell ref="D15:D16"/>
    <mergeCell ref="E15:E16"/>
    <mergeCell ref="B20:G20"/>
    <mergeCell ref="H20:I20"/>
    <mergeCell ref="J20:K24"/>
    <mergeCell ref="B21:G21"/>
    <mergeCell ref="G15:G16"/>
    <mergeCell ref="H15:H16"/>
    <mergeCell ref="I15:I16"/>
    <mergeCell ref="H21:I21"/>
    <mergeCell ref="B22:G22"/>
    <mergeCell ref="H22:I22"/>
    <mergeCell ref="H24:I24"/>
    <mergeCell ref="B24:G24"/>
    <mergeCell ref="B23:G23"/>
    <mergeCell ref="H23:I23"/>
    <mergeCell ref="J15:J16"/>
    <mergeCell ref="K15:K16"/>
  </mergeCells>
  <dataValidations count="2">
    <dataValidation type="list" allowBlank="1" showInputMessage="1" showErrorMessage="1" sqref="K3">
      <formula1>"Nam, Nữ"</formula1>
    </dataValidation>
    <dataValidation type="list" allowBlank="1" showInputMessage="1" showErrorMessage="1" sqref="I6:K6">
      <formula1>"Nghỉ hưu ở tuổi bình thường,Nghỉ hưu ở tuổi thấp hơn"</formula1>
    </dataValidation>
  </dataValidations>
  <pageMargins left="0.19685039370078741" right="0.19685039370078741" top="0.55118110236220474" bottom="0.31496062992125984" header="0.35433070866141736" footer="0.23622047244094491"/>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74"/>
  <sheetViews>
    <sheetView topLeftCell="A13" zoomScale="85" zoomScaleNormal="85" workbookViewId="0">
      <selection activeCell="P7" sqref="P7"/>
    </sheetView>
  </sheetViews>
  <sheetFormatPr defaultRowHeight="15.75" x14ac:dyDescent="0.25"/>
  <cols>
    <col min="1" max="1" width="7.25" style="8" customWidth="1"/>
    <col min="2" max="2" width="11.25" style="29" customWidth="1"/>
    <col min="3" max="3" width="7.5" style="29" customWidth="1"/>
    <col min="4" max="4" width="6.875" style="29" customWidth="1"/>
    <col min="5" max="5" width="6.625" style="8" customWidth="1"/>
    <col min="6" max="6" width="7.125" style="8" customWidth="1"/>
    <col min="7" max="7" width="21" style="8" customWidth="1"/>
    <col min="8" max="8" width="11.25" style="29" customWidth="1"/>
    <col min="9" max="9" width="8" style="29" customWidth="1"/>
    <col min="10" max="10" width="12.875" style="30" customWidth="1"/>
    <col min="11" max="11" width="14.875" style="8" bestFit="1" customWidth="1"/>
    <col min="12" max="12" width="9" style="8"/>
    <col min="13" max="13" width="14.5" style="8" bestFit="1" customWidth="1"/>
    <col min="14" max="16384" width="9" style="8"/>
  </cols>
  <sheetData>
    <row r="1" spans="1:11" ht="24" customHeight="1" x14ac:dyDescent="0.3">
      <c r="A1" s="83" t="s">
        <v>99</v>
      </c>
      <c r="B1" s="83"/>
      <c r="C1" s="83"/>
      <c r="D1" s="83"/>
      <c r="E1" s="6"/>
      <c r="F1" s="6"/>
      <c r="G1" s="6"/>
      <c r="H1" s="6"/>
      <c r="I1" s="6"/>
      <c r="J1" s="36" t="s">
        <v>77</v>
      </c>
      <c r="K1" s="7"/>
    </row>
    <row r="2" spans="1:11" ht="38.25" customHeight="1" thickBot="1" x14ac:dyDescent="0.3">
      <c r="A2" s="84" t="s">
        <v>88</v>
      </c>
      <c r="B2" s="85"/>
      <c r="C2" s="85"/>
      <c r="D2" s="85"/>
      <c r="E2" s="85"/>
      <c r="F2" s="85"/>
      <c r="G2" s="85"/>
      <c r="H2" s="85"/>
      <c r="I2" s="85"/>
      <c r="J2" s="85"/>
      <c r="K2" s="85"/>
    </row>
    <row r="3" spans="1:11" s="12" customFormat="1" ht="26.25" customHeight="1" thickBot="1" x14ac:dyDescent="0.35">
      <c r="A3" s="10">
        <v>1</v>
      </c>
      <c r="B3" s="45" t="s">
        <v>9</v>
      </c>
      <c r="C3" s="86" t="s">
        <v>78</v>
      </c>
      <c r="D3" s="87"/>
      <c r="E3" s="87"/>
      <c r="F3" s="87"/>
      <c r="G3" s="87"/>
      <c r="H3" s="87"/>
      <c r="I3" s="88"/>
      <c r="J3" s="11" t="s">
        <v>8</v>
      </c>
      <c r="K3" s="47" t="s">
        <v>73</v>
      </c>
    </row>
    <row r="4" spans="1:11" s="14" customFormat="1" ht="33.75" customHeight="1" thickBot="1" x14ac:dyDescent="0.3">
      <c r="A4" s="13">
        <v>2</v>
      </c>
      <c r="B4" s="89" t="s">
        <v>7</v>
      </c>
      <c r="C4" s="89"/>
      <c r="D4" s="89"/>
      <c r="E4" s="90" t="s">
        <v>10</v>
      </c>
      <c r="F4" s="91"/>
      <c r="G4" s="91"/>
      <c r="H4" s="91"/>
      <c r="I4" s="91"/>
      <c r="J4" s="91"/>
      <c r="K4" s="92"/>
    </row>
    <row r="5" spans="1:11" s="14" customFormat="1" ht="29.25" customHeight="1" thickBot="1" x14ac:dyDescent="0.3">
      <c r="A5" s="13">
        <v>3</v>
      </c>
      <c r="B5" s="89" t="s">
        <v>6</v>
      </c>
      <c r="C5" s="89"/>
      <c r="D5" s="93"/>
      <c r="E5" s="94"/>
      <c r="F5" s="95"/>
      <c r="G5" s="95"/>
      <c r="H5" s="95"/>
      <c r="I5" s="91"/>
      <c r="J5" s="91"/>
      <c r="K5" s="92"/>
    </row>
    <row r="6" spans="1:11" s="12" customFormat="1" ht="24" customHeight="1" thickBot="1" x14ac:dyDescent="0.3">
      <c r="A6" s="10">
        <v>4</v>
      </c>
      <c r="B6" s="15" t="s">
        <v>5</v>
      </c>
      <c r="C6" s="16"/>
      <c r="D6" s="10"/>
      <c r="E6" s="110">
        <v>33440</v>
      </c>
      <c r="F6" s="110"/>
      <c r="G6" s="113" t="s">
        <v>84</v>
      </c>
      <c r="H6" s="113"/>
      <c r="I6" s="111" t="s">
        <v>85</v>
      </c>
      <c r="J6" s="111"/>
      <c r="K6" s="112"/>
    </row>
    <row r="7" spans="1:11" s="12" customFormat="1" ht="24" customHeight="1" thickBot="1" x14ac:dyDescent="0.35">
      <c r="A7" s="10">
        <v>5</v>
      </c>
      <c r="B7" s="15" t="s">
        <v>4</v>
      </c>
      <c r="C7" s="16"/>
      <c r="D7" s="16"/>
      <c r="E7" s="54">
        <v>15</v>
      </c>
      <c r="F7" s="55" t="s">
        <v>3</v>
      </c>
      <c r="G7" s="56"/>
      <c r="H7" s="57">
        <v>9</v>
      </c>
      <c r="I7" s="17" t="s">
        <v>2</v>
      </c>
      <c r="J7" s="18" t="s">
        <v>1</v>
      </c>
      <c r="K7" s="35">
        <f>(E7)+(IF(H7=0,0,IF(H7&lt;7,1/2,1)))</f>
        <v>16</v>
      </c>
    </row>
    <row r="8" spans="1:11" s="12" customFormat="1" ht="24" customHeight="1" x14ac:dyDescent="0.25">
      <c r="A8" s="10">
        <v>6</v>
      </c>
      <c r="B8" s="15" t="s">
        <v>46</v>
      </c>
      <c r="C8" s="16"/>
      <c r="D8" s="16"/>
      <c r="E8" s="19"/>
      <c r="H8" s="20"/>
      <c r="I8" s="96">
        <v>45839</v>
      </c>
      <c r="J8" s="97"/>
      <c r="K8" s="98" t="str">
        <f>IF(OR(F10&gt;5, AND(F10=5, I10&lt;&gt;0)),"Đủ điều kiện thôi việc ngay",IF(E7&lt;15,"Chưa đủ 15 năm đóng bảo hiểm xã hội bắt buộc",IF(OR(AND(F10&gt;=2,F10&lt;=4),AND(F10=5,I10=0)),"Đủ điều kiện Nghỉ hưu trước tuổi và được hưởng trợ cấp",IF(F10&lt;2,"Đủ điều kiện nghỉ hưu trước tuổi nhưng không được hưởng trợ cấp",""))))</f>
        <v>Đủ điều kiện thôi việc ngay</v>
      </c>
    </row>
    <row r="9" spans="1:11" s="12" customFormat="1" ht="24" customHeight="1" x14ac:dyDescent="0.25">
      <c r="A9" s="10">
        <v>7</v>
      </c>
      <c r="B9" s="15" t="str">
        <f>IF(I6="Nghỉ hưu ở tuổi bình thường", "Thời điểm nghỉ hưu đúng tuổi", IF(I6="Nghỉ hưu ở tuổi thấp hơn", "Thời điểm nghỉ hưu sớm", ""))</f>
        <v>Thời điểm nghỉ hưu đúng tuổi</v>
      </c>
      <c r="C9" s="16"/>
      <c r="D9" s="16"/>
      <c r="H9" s="16"/>
      <c r="I9" s="99" cm="1">
        <f t="array" ref="I9">IF(I6="Nghỉ hưu ở tuổi bình thường",
    IF(AND(K3="Nam", E6&lt;DATE(1966,4,1)),
        IFERROR(DATE(INDEX('Bảng ngày nghỉ hưu'!$H$4:$H$67, MATCH(MONTH(E6)&amp;YEAR(E6), 'Bảng ngày nghỉ hưu'!$D$4:$D$67 &amp; 'Bảng ngày nghỉ hưu'!$E$4:$E$67, 0)), INDEX('Bảng ngày nghỉ hưu'!$G$4:$G$67, MATCH(MONTH(E6)&amp;YEAR(E6), 'Bảng ngày nghỉ hưu'!$D$4:$D$67 &amp; 'Bảng ngày nghỉ hưu'!$E$4:$E$67, 0)), 1), "Lỗi tra cứu Nam&lt;66"),
        IF(AND(K3="Nam", E6&gt;=DATE(1966,4,1)),
            DATE(YEAR(E6)+62, MONTH(E6)+1, 1),
            IF(AND(K3="Nữ", E6&lt;DATE(1975,5,1)),
                IFERROR(DATE(INDEX('Bảng ngày nghỉ hưu'!$M$4:$M$116, MATCH(MONTH(E6)&amp;YEAR(E6), 'Bảng ngày nghỉ hưu'!$I$4:$I$116 &amp; 'Bảng ngày nghỉ hưu'!$J$4:$J$116, 0)), INDEX('Bảng ngày nghỉ hưu'!$L$4:$L$116, MATCH(MONTH(E6)&amp;YEAR(E6), 'Bảng ngày nghỉ hưu'!$I$4:$I$116 &amp; 'Bảng ngày nghỉ hưu'!$J$4:$J$116, 0)), 1), "Lỗi tra cứu Nữ&lt;75"),
                IF(AND(K3="Nữ", E6&gt;=DATE(1975,5,1)),
                    DATE(YEAR(E6)+60, MONTH(E6)+1, 1),
                    ""
                )
            )
        )
    ),
    IF(I6="Nghỉ hưu ở tuổi thấp hơn",
        IF(AND(K3="Nam", E6&gt;=DATE(1971,4,1)),
            DATE(YEAR(E6)+57, MONTH(E6)+1, 1),
            IF(AND(K3="Nữ", E6&gt;=DATE(1980,5,1)),
                DATE(YEAR(E6)+55, MONTH(E6)+1, 1),
                IF(K3="Nam",
                    IFERROR(DATE(INDEX('Bang nghi huu PL2'!$H$4:$H$150, MATCH(MONTH(E6)&amp;YEAR(E6), 'Bang nghi huu PL2'!$D$4:$D$150 &amp; 'Bang nghi huu PL2'!$E$4:$E$150, 0)), INDEX('Bang nghi huu PL2'!$G$4:$G$150, MATCH(MONTH(E6)&amp;YEAR(E6), 'Bang nghi huu PL2'!$D$4:$D$150 &amp; 'Bang nghi huu PL2'!$E$4:$E$150, 0)), 1), "Lỗi tra cứu PL2 Nam"),
                    IF(K3="Nữ",
                        IFERROR(DATE(INDEX('Bang nghi huu PL2'!$M$4:$M$150, MATCH(MONTH(E6)&amp;YEAR(E6), 'Bang nghi huu PL2'!$I$4:$I$150 &amp; 'Bang nghi huu PL2'!$J$4:$J$150, 0)), INDEX('Bang nghi huu PL2'!$L$4:$L$150, MATCH(MONTH(E6)&amp;YEAR(E6), 'Bang nghi huu PL2'!$I$4:$I$150 &amp; 'Bang nghi huu PL2'!$J$4:$J$150, 0)), 1), "Lỗi tra cứu PL2 Nữ"),
                        ""
                    )
                )
            )
        ),
        ""
    )
)</f>
        <v>56097</v>
      </c>
      <c r="J9" s="100"/>
      <c r="K9" s="98"/>
    </row>
    <row r="10" spans="1:11" s="12" customFormat="1" ht="24" customHeight="1" x14ac:dyDescent="0.25">
      <c r="A10" s="10">
        <v>8</v>
      </c>
      <c r="B10" s="21" t="s">
        <v>74</v>
      </c>
      <c r="C10" s="16"/>
      <c r="D10" s="16"/>
      <c r="F10" s="22">
        <f>DATEDIF(I8,I9,"y")</f>
        <v>28</v>
      </c>
      <c r="G10" s="101" t="s">
        <v>17</v>
      </c>
      <c r="H10" s="101"/>
      <c r="I10" s="23">
        <f>DATEDIF(I8,I9,"ym")</f>
        <v>1</v>
      </c>
      <c r="J10" s="53" t="s">
        <v>45</v>
      </c>
      <c r="K10" s="98"/>
    </row>
    <row r="11" spans="1:11" s="12" customFormat="1" ht="24" customHeight="1" x14ac:dyDescent="0.25">
      <c r="A11" s="10">
        <v>9</v>
      </c>
      <c r="B11" s="15" t="s">
        <v>75</v>
      </c>
      <c r="C11" s="16"/>
      <c r="D11" s="16"/>
      <c r="F11" s="48">
        <f>IF(I10&gt;6,F10+1,IF(AND(I10&gt;=1,I10&lt;=6),F10+0.5,F10))</f>
        <v>28.5</v>
      </c>
      <c r="G11" s="52" t="s">
        <v>17</v>
      </c>
      <c r="H11" s="16"/>
      <c r="I11" s="49"/>
      <c r="J11" s="50"/>
      <c r="K11" s="98"/>
    </row>
    <row r="12" spans="1:11" s="12" customFormat="1" ht="24" customHeight="1" thickBot="1" x14ac:dyDescent="0.3">
      <c r="A12" s="10">
        <v>10</v>
      </c>
      <c r="B12" s="15" t="s">
        <v>76</v>
      </c>
      <c r="C12" s="16"/>
      <c r="D12" s="16"/>
      <c r="F12" s="48">
        <f>F10*12+I10</f>
        <v>337</v>
      </c>
      <c r="G12" s="52" t="s">
        <v>16</v>
      </c>
      <c r="H12" s="16"/>
      <c r="I12" s="49"/>
      <c r="J12" s="50"/>
      <c r="K12" s="98"/>
    </row>
    <row r="13" spans="1:11" s="12" customFormat="1" ht="24" customHeight="1" thickBot="1" x14ac:dyDescent="0.3">
      <c r="A13" s="10">
        <v>11</v>
      </c>
      <c r="B13" s="15" t="s">
        <v>89</v>
      </c>
      <c r="C13" s="16"/>
      <c r="D13" s="16"/>
      <c r="H13" s="16"/>
      <c r="I13" s="102">
        <f>K7-20</f>
        <v>-4</v>
      </c>
      <c r="J13" s="103"/>
      <c r="K13" s="98"/>
    </row>
    <row r="14" spans="1:11" s="12" customFormat="1" ht="24" customHeight="1" x14ac:dyDescent="0.25">
      <c r="A14" s="10">
        <v>12</v>
      </c>
      <c r="B14" s="15" t="s">
        <v>0</v>
      </c>
      <c r="C14" s="16"/>
      <c r="D14" s="16"/>
      <c r="H14" s="16"/>
      <c r="I14" s="16"/>
      <c r="J14" s="24"/>
      <c r="K14" s="25"/>
    </row>
    <row r="15" spans="1:11" ht="21.75" customHeight="1" x14ac:dyDescent="0.25">
      <c r="A15" s="75" t="s">
        <v>79</v>
      </c>
      <c r="B15" s="75" t="s">
        <v>80</v>
      </c>
      <c r="C15" s="75" t="s">
        <v>83</v>
      </c>
      <c r="D15" s="73" t="s">
        <v>81</v>
      </c>
      <c r="E15" s="73" t="s">
        <v>98</v>
      </c>
      <c r="F15" s="73" t="s">
        <v>97</v>
      </c>
      <c r="G15" s="73"/>
      <c r="H15" s="75"/>
      <c r="I15" s="75"/>
      <c r="J15" s="82"/>
      <c r="K15" s="75" t="s">
        <v>82</v>
      </c>
    </row>
    <row r="16" spans="1:11" ht="75.75" customHeight="1" x14ac:dyDescent="0.25">
      <c r="A16" s="75"/>
      <c r="B16" s="75"/>
      <c r="C16" s="75"/>
      <c r="D16" s="74"/>
      <c r="E16" s="74"/>
      <c r="F16" s="74"/>
      <c r="G16" s="74"/>
      <c r="H16" s="75"/>
      <c r="I16" s="75"/>
      <c r="J16" s="82"/>
      <c r="K16" s="75"/>
    </row>
    <row r="17" spans="1:11" ht="26.25" customHeight="1" x14ac:dyDescent="0.3">
      <c r="A17" s="58">
        <v>4.9800000000000004</v>
      </c>
      <c r="B17" s="58">
        <v>0</v>
      </c>
      <c r="C17" s="58">
        <v>0</v>
      </c>
      <c r="D17" s="58">
        <v>0</v>
      </c>
      <c r="E17" s="59">
        <f>A17*5%</f>
        <v>0.24900000000000003</v>
      </c>
      <c r="F17" s="58">
        <f>A17*F1525%</f>
        <v>0</v>
      </c>
      <c r="G17" s="58"/>
      <c r="H17" s="58"/>
      <c r="I17" s="58"/>
      <c r="J17" s="60"/>
      <c r="K17" s="51">
        <v>2340000</v>
      </c>
    </row>
    <row r="18" spans="1:11" ht="18" customHeight="1" x14ac:dyDescent="0.3">
      <c r="A18" s="38"/>
      <c r="B18" s="39"/>
      <c r="C18" s="40"/>
      <c r="D18" s="40"/>
      <c r="E18" s="41"/>
      <c r="F18" s="42"/>
      <c r="G18" s="42"/>
      <c r="H18" s="43"/>
      <c r="I18" s="44"/>
      <c r="J18" s="37"/>
      <c r="K18" s="37"/>
    </row>
    <row r="19" spans="1:11" ht="29.25" customHeight="1" x14ac:dyDescent="0.25">
      <c r="A19" s="26"/>
      <c r="B19" s="104" t="s">
        <v>0</v>
      </c>
      <c r="C19" s="105"/>
      <c r="D19" s="105"/>
      <c r="E19" s="105"/>
      <c r="F19" s="105"/>
      <c r="G19" s="106"/>
      <c r="H19" s="107">
        <f>SUM(A17:J17)*K17</f>
        <v>12235860</v>
      </c>
      <c r="I19" s="108"/>
      <c r="J19" s="108"/>
      <c r="K19" s="109"/>
    </row>
    <row r="20" spans="1:11" ht="32.25" customHeight="1" x14ac:dyDescent="0.3">
      <c r="A20" s="46"/>
      <c r="B20" s="63" t="s">
        <v>72</v>
      </c>
      <c r="C20" s="64"/>
      <c r="D20" s="64"/>
      <c r="E20" s="64"/>
      <c r="F20" s="64"/>
      <c r="G20" s="65"/>
      <c r="H20" s="66">
        <f>H21+H22</f>
        <v>330368220</v>
      </c>
      <c r="I20" s="67"/>
      <c r="J20" s="68" t="s">
        <v>87</v>
      </c>
      <c r="K20" s="69"/>
    </row>
    <row r="21" spans="1:11" ht="38.25" customHeight="1" x14ac:dyDescent="0.25">
      <c r="A21" s="62">
        <v>1</v>
      </c>
      <c r="B21" s="70" t="str">
        <f>IF(K8="Đủ điều kiện thôi việc ngay","Trợ cấp 03 tháng tiền lương hiện hưởng để tìm việc làm","Trợ cấp 05 tháng tiền lương hiện hưởng cho mỗi năm nghỉ hưu trước tuổi so với tuổi nghỉ hưu")</f>
        <v>Trợ cấp 03 tháng tiền lương hiện hưởng để tìm việc làm</v>
      </c>
      <c r="C21" s="71"/>
      <c r="D21" s="71"/>
      <c r="E21" s="71"/>
      <c r="F21" s="71"/>
      <c r="G21" s="72"/>
      <c r="H21" s="76">
        <f>H19*3</f>
        <v>36707580</v>
      </c>
      <c r="I21" s="76"/>
      <c r="J21" s="69"/>
      <c r="K21" s="69"/>
    </row>
    <row r="22" spans="1:11" ht="24.75" customHeight="1" x14ac:dyDescent="0.25">
      <c r="A22" s="62">
        <v>2</v>
      </c>
      <c r="B22" s="70" t="s">
        <v>86</v>
      </c>
      <c r="C22" s="71"/>
      <c r="D22" s="71"/>
      <c r="E22" s="71"/>
      <c r="F22" s="71"/>
      <c r="G22" s="72"/>
      <c r="H22" s="76">
        <f>IF(H24="", H23, H23+H24)</f>
        <v>293660640</v>
      </c>
      <c r="I22" s="76"/>
      <c r="J22" s="69"/>
      <c r="K22" s="69"/>
    </row>
    <row r="23" spans="1:11" ht="38.25" customHeight="1" x14ac:dyDescent="0.25">
      <c r="A23" s="61"/>
      <c r="B23" s="79" t="str">
        <f>IF(K8="Đủ điều kiện thôi việc ngay","Trợ cấp 1,5 tháng tiền lương hiện hưởng cho mỗi năm công tác có đóng bảo hiểm xã hội bắt buộc",IF(E7&gt;=20,"Trợ cấp 05 tháng tiền lương hiện hưởng cho 20 năm đầu",IF(AND(E7&gt;=15,E7&lt;20),"Trợ cấp 05 tháng tiền lương hiện hưởng","")))</f>
        <v>Trợ cấp 1,5 tháng tiền lương hiện hưởng cho mỗi năm công tác có đóng bảo hiểm xã hội bắt buộc</v>
      </c>
      <c r="C23" s="80"/>
      <c r="D23" s="80"/>
      <c r="E23" s="80"/>
      <c r="F23" s="80"/>
      <c r="G23" s="81"/>
      <c r="H23" s="77">
        <f>IF(B23="Trợ cấp 1,5 tháng tiền lương hiện hưởng cho mỗi năm công tác có đóng bảo hiểm xã hội bắt buộc",1.5*H19*K7,IF(E7&gt;=15,H19*5,0))</f>
        <v>293660640</v>
      </c>
      <c r="I23" s="78"/>
      <c r="J23" s="69"/>
      <c r="K23" s="69"/>
    </row>
    <row r="24" spans="1:11" ht="24.75" customHeight="1" x14ac:dyDescent="0.25">
      <c r="A24" s="61"/>
      <c r="B24" s="79" t="str">
        <f>IF(B23="Trợ cấp 05 tháng tiền lương hiện hưởng cho 20 năm đầu","Trợ cấp 0,5 tháng tiền lương hiện hưởng cho các năm còn lại","")</f>
        <v/>
      </c>
      <c r="C24" s="80"/>
      <c r="D24" s="80"/>
      <c r="E24" s="80"/>
      <c r="F24" s="80"/>
      <c r="G24" s="81"/>
      <c r="H24" s="77" t="str">
        <f>IF(ISBLANK(B24),"",IF(B24="Trợ cấp 0,5 tháng tiền lương hiện hưởng cho các năm còn lại",IF(K7&gt;=15,0.5*H19*I13,0),""))</f>
        <v/>
      </c>
      <c r="I24" s="78"/>
      <c r="J24" s="69"/>
      <c r="K24" s="69"/>
    </row>
    <row r="25" spans="1:11" ht="18" x14ac:dyDescent="0.25">
      <c r="B25" s="8"/>
      <c r="C25" s="8"/>
      <c r="D25" s="8"/>
      <c r="H25" s="9"/>
      <c r="I25" s="8"/>
      <c r="J25" s="8"/>
    </row>
    <row r="26" spans="1:11" ht="18" x14ac:dyDescent="0.25">
      <c r="B26" s="8"/>
      <c r="C26" s="8"/>
      <c r="D26" s="8"/>
      <c r="H26" s="9"/>
      <c r="I26" s="8"/>
      <c r="J26" s="8"/>
    </row>
    <row r="27" spans="1:11" ht="18" x14ac:dyDescent="0.25">
      <c r="B27" s="8"/>
      <c r="C27" s="8"/>
      <c r="D27" s="8"/>
      <c r="H27" s="9"/>
      <c r="I27" s="8"/>
      <c r="J27" s="8"/>
    </row>
    <row r="28" spans="1:11" ht="18" x14ac:dyDescent="0.25">
      <c r="B28" s="8"/>
      <c r="C28" s="8"/>
      <c r="D28" s="8"/>
      <c r="H28" s="9"/>
      <c r="I28" s="8"/>
      <c r="J28" s="8"/>
    </row>
    <row r="29" spans="1:11" ht="18" x14ac:dyDescent="0.25">
      <c r="B29" s="8"/>
      <c r="C29" s="8"/>
      <c r="D29" s="8"/>
      <c r="H29" s="9"/>
      <c r="I29" s="8"/>
      <c r="J29" s="8"/>
    </row>
    <row r="30" spans="1:11" ht="18" x14ac:dyDescent="0.25">
      <c r="B30" s="8"/>
      <c r="C30" s="8"/>
      <c r="D30" s="8"/>
      <c r="H30" s="9"/>
      <c r="I30" s="8"/>
      <c r="J30" s="8"/>
    </row>
    <row r="31" spans="1:11" ht="18" x14ac:dyDescent="0.25">
      <c r="B31" s="8"/>
      <c r="C31" s="8"/>
      <c r="D31" s="8"/>
      <c r="H31" s="9"/>
      <c r="I31" s="8"/>
      <c r="J31" s="8"/>
    </row>
    <row r="32" spans="1:11" ht="18" x14ac:dyDescent="0.25">
      <c r="B32" s="8"/>
      <c r="C32" s="8"/>
      <c r="D32" s="8"/>
      <c r="H32" s="9"/>
      <c r="I32" s="8"/>
      <c r="J32" s="8"/>
    </row>
    <row r="33" spans="2:10" ht="18" x14ac:dyDescent="0.25">
      <c r="B33" s="8"/>
      <c r="C33" s="8"/>
      <c r="D33" s="8"/>
      <c r="H33" s="9"/>
      <c r="I33" s="8"/>
      <c r="J33" s="8"/>
    </row>
    <row r="34" spans="2:10" ht="18" x14ac:dyDescent="0.25">
      <c r="B34" s="8"/>
      <c r="C34" s="8"/>
      <c r="D34" s="8"/>
      <c r="H34" s="9"/>
      <c r="I34" s="8"/>
      <c r="J34" s="8"/>
    </row>
    <row r="35" spans="2:10" s="27" customFormat="1" ht="18" x14ac:dyDescent="0.25">
      <c r="B35" s="8"/>
      <c r="H35" s="28"/>
    </row>
    <row r="36" spans="2:10" s="27" customFormat="1" ht="18" x14ac:dyDescent="0.25">
      <c r="B36" s="8"/>
      <c r="H36" s="28"/>
    </row>
    <row r="37" spans="2:10" s="27" customFormat="1" ht="18" x14ac:dyDescent="0.25">
      <c r="B37" s="8"/>
      <c r="H37" s="28"/>
    </row>
    <row r="38" spans="2:10" s="27" customFormat="1" ht="18" x14ac:dyDescent="0.25">
      <c r="B38" s="8"/>
      <c r="C38" s="8"/>
      <c r="D38" s="8"/>
      <c r="E38" s="8"/>
      <c r="F38" s="8"/>
      <c r="G38" s="8"/>
      <c r="H38" s="9"/>
      <c r="I38" s="8"/>
    </row>
    <row r="39" spans="2:10" s="27" customFormat="1" ht="18" x14ac:dyDescent="0.25">
      <c r="B39" s="8"/>
      <c r="C39" s="8"/>
      <c r="D39" s="8"/>
      <c r="E39" s="8"/>
      <c r="F39" s="8"/>
      <c r="G39" s="8"/>
      <c r="H39" s="9"/>
      <c r="I39" s="8"/>
    </row>
    <row r="40" spans="2:10" ht="18" x14ac:dyDescent="0.25">
      <c r="B40" s="8"/>
      <c r="C40" s="8"/>
      <c r="D40" s="8"/>
      <c r="H40" s="9"/>
      <c r="I40" s="8"/>
      <c r="J40" s="8"/>
    </row>
    <row r="41" spans="2:10" ht="18" x14ac:dyDescent="0.25">
      <c r="B41" s="8"/>
      <c r="C41" s="8"/>
      <c r="D41" s="8"/>
      <c r="H41" s="9"/>
      <c r="I41" s="8"/>
      <c r="J41" s="8"/>
    </row>
    <row r="42" spans="2:10" ht="18" x14ac:dyDescent="0.25">
      <c r="B42" s="8"/>
      <c r="C42" s="8"/>
      <c r="D42" s="8"/>
      <c r="H42" s="9"/>
      <c r="I42" s="8"/>
      <c r="J42" s="8"/>
    </row>
    <row r="43" spans="2:10" ht="18" x14ac:dyDescent="0.25">
      <c r="B43" s="8"/>
      <c r="C43" s="8"/>
      <c r="D43" s="8"/>
      <c r="H43" s="9"/>
      <c r="I43" s="8"/>
      <c r="J43" s="8"/>
    </row>
    <row r="44" spans="2:10" ht="18" x14ac:dyDescent="0.25">
      <c r="B44" s="8"/>
      <c r="C44" s="8"/>
      <c r="D44" s="8"/>
      <c r="H44" s="9"/>
      <c r="I44" s="8"/>
      <c r="J44" s="8"/>
    </row>
    <row r="45" spans="2:10" ht="18" x14ac:dyDescent="0.25">
      <c r="B45" s="8"/>
      <c r="C45" s="8"/>
      <c r="D45" s="8"/>
      <c r="H45" s="9"/>
      <c r="I45" s="8"/>
      <c r="J45" s="8"/>
    </row>
    <row r="46" spans="2:10" ht="18" x14ac:dyDescent="0.25">
      <c r="B46" s="8"/>
      <c r="C46" s="8"/>
      <c r="D46" s="8"/>
      <c r="E46" s="9"/>
      <c r="H46" s="8"/>
      <c r="I46" s="8"/>
      <c r="J46" s="8"/>
    </row>
    <row r="47" spans="2:10" ht="18" x14ac:dyDescent="0.25">
      <c r="B47" s="8"/>
      <c r="C47" s="8"/>
      <c r="D47" s="8"/>
      <c r="E47" s="9"/>
      <c r="H47" s="8"/>
      <c r="I47" s="8"/>
      <c r="J47" s="8"/>
    </row>
    <row r="48" spans="2:10" ht="18" x14ac:dyDescent="0.25">
      <c r="B48" s="8"/>
      <c r="C48" s="8"/>
      <c r="D48" s="8"/>
      <c r="E48" s="9"/>
      <c r="H48" s="8"/>
      <c r="I48" s="8"/>
      <c r="J48" s="8"/>
    </row>
    <row r="49" spans="2:10" ht="18" x14ac:dyDescent="0.25">
      <c r="B49" s="8"/>
      <c r="C49" s="8"/>
      <c r="D49" s="8"/>
      <c r="E49" s="9"/>
      <c r="H49" s="8"/>
      <c r="I49" s="8"/>
      <c r="J49" s="8"/>
    </row>
    <row r="50" spans="2:10" ht="18" x14ac:dyDescent="0.25">
      <c r="B50" s="8"/>
      <c r="C50" s="8"/>
      <c r="D50" s="8"/>
      <c r="E50" s="9"/>
      <c r="H50" s="8"/>
      <c r="I50" s="8"/>
      <c r="J50" s="8"/>
    </row>
    <row r="51" spans="2:10" ht="18" x14ac:dyDescent="0.25">
      <c r="B51" s="8"/>
      <c r="C51" s="8"/>
      <c r="D51" s="8"/>
      <c r="E51" s="9"/>
      <c r="H51" s="8"/>
      <c r="I51" s="8"/>
      <c r="J51" s="8"/>
    </row>
    <row r="52" spans="2:10" ht="18" x14ac:dyDescent="0.25">
      <c r="B52" s="8"/>
      <c r="C52" s="8"/>
      <c r="D52" s="8"/>
      <c r="E52" s="9"/>
      <c r="H52" s="8"/>
      <c r="I52" s="8"/>
      <c r="J52" s="8"/>
    </row>
    <row r="53" spans="2:10" ht="18" x14ac:dyDescent="0.25">
      <c r="B53" s="8"/>
      <c r="C53" s="8"/>
      <c r="D53" s="8"/>
      <c r="E53" s="9"/>
      <c r="H53" s="8"/>
      <c r="I53" s="8"/>
      <c r="J53" s="8"/>
    </row>
    <row r="54" spans="2:10" ht="18" x14ac:dyDescent="0.25">
      <c r="B54" s="8"/>
      <c r="C54" s="8"/>
      <c r="D54" s="8"/>
      <c r="E54" s="9"/>
      <c r="H54" s="8"/>
      <c r="I54" s="8"/>
      <c r="J54" s="8"/>
    </row>
    <row r="55" spans="2:10" ht="18" x14ac:dyDescent="0.25">
      <c r="B55" s="8"/>
      <c r="C55" s="8"/>
      <c r="D55" s="8"/>
      <c r="E55" s="9"/>
      <c r="H55" s="8"/>
      <c r="I55" s="8"/>
      <c r="J55" s="8"/>
    </row>
    <row r="56" spans="2:10" ht="18" x14ac:dyDescent="0.25">
      <c r="B56" s="8"/>
      <c r="C56" s="8"/>
      <c r="D56" s="8"/>
      <c r="E56" s="9"/>
      <c r="H56" s="8"/>
      <c r="I56" s="8"/>
      <c r="J56" s="8"/>
    </row>
    <row r="57" spans="2:10" ht="18" x14ac:dyDescent="0.25">
      <c r="B57" s="8"/>
      <c r="C57" s="8"/>
      <c r="D57" s="8"/>
      <c r="E57" s="9"/>
      <c r="H57" s="8"/>
      <c r="I57" s="8"/>
      <c r="J57" s="8"/>
    </row>
    <row r="58" spans="2:10" ht="18" x14ac:dyDescent="0.25">
      <c r="B58" s="8"/>
      <c r="C58" s="8"/>
      <c r="D58" s="8"/>
      <c r="E58" s="9"/>
      <c r="H58" s="8"/>
      <c r="I58" s="8"/>
      <c r="J58" s="8"/>
    </row>
    <row r="59" spans="2:10" ht="18" x14ac:dyDescent="0.25">
      <c r="B59" s="27"/>
      <c r="C59" s="27"/>
      <c r="D59" s="27"/>
      <c r="E59" s="28"/>
      <c r="F59" s="27"/>
      <c r="G59" s="27"/>
      <c r="H59" s="8"/>
      <c r="I59" s="8"/>
      <c r="J59" s="8"/>
    </row>
    <row r="60" spans="2:10" ht="18" x14ac:dyDescent="0.25">
      <c r="B60" s="27"/>
      <c r="C60" s="27"/>
      <c r="D60" s="27"/>
      <c r="E60" s="28"/>
      <c r="F60" s="27"/>
      <c r="G60" s="27"/>
      <c r="H60" s="8"/>
      <c r="I60" s="8"/>
      <c r="J60" s="8"/>
    </row>
    <row r="61" spans="2:10" ht="18" x14ac:dyDescent="0.25">
      <c r="B61" s="27"/>
      <c r="C61" s="27"/>
      <c r="D61" s="27"/>
      <c r="E61" s="28"/>
      <c r="F61" s="27"/>
      <c r="G61" s="27"/>
      <c r="H61" s="8"/>
      <c r="I61" s="8"/>
      <c r="J61" s="8"/>
    </row>
    <row r="62" spans="2:10" ht="18" x14ac:dyDescent="0.25">
      <c r="B62" s="27"/>
      <c r="C62" s="27"/>
      <c r="D62" s="27"/>
      <c r="E62" s="28"/>
      <c r="F62" s="27"/>
      <c r="G62" s="27"/>
      <c r="H62" s="8"/>
      <c r="I62" s="8"/>
      <c r="J62" s="8"/>
    </row>
    <row r="63" spans="2:10" ht="18" x14ac:dyDescent="0.25">
      <c r="B63" s="27"/>
      <c r="C63" s="27"/>
      <c r="D63" s="27"/>
      <c r="E63" s="28"/>
      <c r="F63" s="27"/>
      <c r="G63" s="27"/>
      <c r="H63" s="8"/>
      <c r="I63" s="8"/>
      <c r="J63" s="8"/>
    </row>
    <row r="64" spans="2:10" ht="18" x14ac:dyDescent="0.25">
      <c r="B64" s="27"/>
      <c r="C64" s="27"/>
      <c r="D64" s="27"/>
      <c r="E64" s="28"/>
      <c r="F64" s="27"/>
      <c r="G64" s="27"/>
      <c r="H64" s="8"/>
      <c r="I64" s="8"/>
      <c r="J64" s="8"/>
    </row>
    <row r="65" spans="2:10" ht="18" x14ac:dyDescent="0.25">
      <c r="B65" s="27"/>
      <c r="C65" s="27"/>
      <c r="D65" s="27"/>
      <c r="E65" s="28"/>
      <c r="F65" s="27"/>
      <c r="G65" s="27"/>
      <c r="H65" s="8"/>
      <c r="I65" s="8"/>
      <c r="J65" s="8"/>
    </row>
    <row r="66" spans="2:10" s="27" customFormat="1" ht="18" x14ac:dyDescent="0.25">
      <c r="E66" s="28"/>
    </row>
    <row r="67" spans="2:10" s="27" customFormat="1" ht="18" x14ac:dyDescent="0.25">
      <c r="E67" s="28"/>
    </row>
    <row r="68" spans="2:10" s="27" customFormat="1" ht="18" x14ac:dyDescent="0.25">
      <c r="E68" s="28"/>
    </row>
    <row r="69" spans="2:10" s="27" customFormat="1" ht="18" x14ac:dyDescent="0.25">
      <c r="B69" s="8"/>
      <c r="C69" s="8"/>
      <c r="D69" s="8"/>
      <c r="E69" s="9"/>
      <c r="F69" s="8"/>
      <c r="G69" s="8"/>
    </row>
    <row r="70" spans="2:10" s="27" customFormat="1" ht="18" x14ac:dyDescent="0.25">
      <c r="B70" s="8"/>
      <c r="C70" s="8"/>
      <c r="D70" s="8"/>
      <c r="E70" s="9"/>
      <c r="F70" s="8"/>
      <c r="G70" s="8"/>
    </row>
    <row r="71" spans="2:10" s="27" customFormat="1" ht="18" x14ac:dyDescent="0.25">
      <c r="B71" s="8"/>
      <c r="C71" s="8"/>
      <c r="D71" s="8"/>
      <c r="E71" s="9"/>
      <c r="F71" s="8"/>
      <c r="G71" s="8"/>
    </row>
    <row r="72" spans="2:10" s="27" customFormat="1" ht="18" x14ac:dyDescent="0.25">
      <c r="B72" s="8"/>
      <c r="C72" s="8"/>
      <c r="D72" s="8"/>
      <c r="E72" s="9"/>
      <c r="F72" s="8"/>
      <c r="G72" s="8"/>
    </row>
    <row r="73" spans="2:10" s="27" customFormat="1" ht="18" x14ac:dyDescent="0.25">
      <c r="B73" s="8"/>
      <c r="C73" s="8"/>
      <c r="D73" s="8"/>
      <c r="E73" s="9"/>
      <c r="F73" s="8"/>
      <c r="G73" s="8"/>
    </row>
    <row r="74" spans="2:10" s="27" customFormat="1" ht="18" x14ac:dyDescent="0.25">
      <c r="B74" s="8"/>
      <c r="C74" s="8"/>
      <c r="D74" s="8"/>
      <c r="E74" s="9"/>
      <c r="F74" s="8"/>
      <c r="G74" s="8"/>
    </row>
    <row r="75" spans="2:10" s="27" customFormat="1" ht="18" x14ac:dyDescent="0.25">
      <c r="B75" s="8"/>
      <c r="C75" s="8"/>
      <c r="D75" s="8"/>
      <c r="E75" s="9"/>
      <c r="F75" s="8"/>
      <c r="G75" s="8"/>
    </row>
    <row r="76" spans="2:10" ht="18" x14ac:dyDescent="0.25">
      <c r="B76" s="8"/>
      <c r="C76" s="8"/>
      <c r="D76" s="8"/>
      <c r="E76" s="9"/>
      <c r="H76" s="8"/>
      <c r="I76" s="8"/>
      <c r="J76" s="8"/>
    </row>
    <row r="77" spans="2:10" ht="18" x14ac:dyDescent="0.25">
      <c r="B77" s="8"/>
      <c r="C77" s="8"/>
      <c r="D77" s="8"/>
      <c r="E77" s="9"/>
      <c r="H77" s="8"/>
      <c r="I77" s="8"/>
      <c r="J77" s="8"/>
    </row>
    <row r="78" spans="2:10" ht="18" x14ac:dyDescent="0.25">
      <c r="B78" s="8"/>
      <c r="C78" s="8"/>
      <c r="D78" s="8"/>
      <c r="E78" s="9"/>
      <c r="H78" s="8"/>
      <c r="I78" s="8"/>
      <c r="J78" s="8"/>
    </row>
    <row r="79" spans="2:10" ht="18" x14ac:dyDescent="0.25">
      <c r="B79" s="8"/>
      <c r="C79" s="8"/>
      <c r="D79" s="8"/>
      <c r="E79" s="9"/>
      <c r="H79" s="8"/>
      <c r="I79" s="8"/>
      <c r="J79" s="8"/>
    </row>
    <row r="80" spans="2:10" ht="18" x14ac:dyDescent="0.25">
      <c r="B80" s="8"/>
      <c r="C80" s="8"/>
      <c r="D80" s="8"/>
      <c r="E80" s="9"/>
      <c r="H80" s="8"/>
      <c r="I80" s="8"/>
      <c r="J80" s="8"/>
    </row>
    <row r="81" spans="5:5" s="8" customFormat="1" ht="18" x14ac:dyDescent="0.25">
      <c r="E81" s="9"/>
    </row>
    <row r="82" spans="5:5" s="8" customFormat="1" ht="18" x14ac:dyDescent="0.25">
      <c r="E82" s="9"/>
    </row>
    <row r="83" spans="5:5" s="8" customFormat="1" ht="18" x14ac:dyDescent="0.25">
      <c r="E83" s="9"/>
    </row>
    <row r="84" spans="5:5" s="8" customFormat="1" ht="18" x14ac:dyDescent="0.25">
      <c r="E84" s="9"/>
    </row>
    <row r="85" spans="5:5" s="8" customFormat="1" ht="18" x14ac:dyDescent="0.25">
      <c r="E85" s="9"/>
    </row>
    <row r="86" spans="5:5" s="8" customFormat="1" ht="18" x14ac:dyDescent="0.25">
      <c r="E86" s="9"/>
    </row>
    <row r="87" spans="5:5" s="8" customFormat="1" ht="38.25" customHeight="1" x14ac:dyDescent="0.25">
      <c r="E87" s="9"/>
    </row>
    <row r="88" spans="5:5" s="8" customFormat="1" ht="18" x14ac:dyDescent="0.25">
      <c r="E88" s="9"/>
    </row>
    <row r="89" spans="5:5" s="8" customFormat="1" ht="18" x14ac:dyDescent="0.25">
      <c r="E89" s="9"/>
    </row>
    <row r="90" spans="5:5" s="8" customFormat="1" ht="18" x14ac:dyDescent="0.25">
      <c r="E90" s="9"/>
    </row>
    <row r="91" spans="5:5" s="8" customFormat="1" ht="18" x14ac:dyDescent="0.25">
      <c r="E91" s="9"/>
    </row>
    <row r="92" spans="5:5" s="8" customFormat="1" ht="18" x14ac:dyDescent="0.25">
      <c r="E92" s="9"/>
    </row>
    <row r="93" spans="5:5" s="8" customFormat="1" ht="18" x14ac:dyDescent="0.25">
      <c r="E93" s="9"/>
    </row>
    <row r="94" spans="5:5" s="8" customFormat="1" ht="18" x14ac:dyDescent="0.25">
      <c r="E94" s="9"/>
    </row>
    <row r="95" spans="5:5" s="8" customFormat="1" ht="18" x14ac:dyDescent="0.25">
      <c r="E95" s="9"/>
    </row>
    <row r="96" spans="5:5" s="8" customFormat="1" ht="18" x14ac:dyDescent="0.25">
      <c r="E96" s="9"/>
    </row>
    <row r="97" spans="5:5" s="8" customFormat="1" ht="18" x14ac:dyDescent="0.25">
      <c r="E97" s="9"/>
    </row>
    <row r="98" spans="5:5" s="8" customFormat="1" ht="18" x14ac:dyDescent="0.25">
      <c r="E98" s="9"/>
    </row>
    <row r="99" spans="5:5" s="8" customFormat="1" ht="18" x14ac:dyDescent="0.25">
      <c r="E99" s="9"/>
    </row>
    <row r="100" spans="5:5" s="8" customFormat="1" ht="18" x14ac:dyDescent="0.25">
      <c r="E100" s="9"/>
    </row>
    <row r="101" spans="5:5" s="8" customFormat="1" ht="18" x14ac:dyDescent="0.25">
      <c r="E101" s="9"/>
    </row>
    <row r="102" spans="5:5" s="8" customFormat="1" ht="18" x14ac:dyDescent="0.25">
      <c r="E102" s="9"/>
    </row>
    <row r="103" spans="5:5" s="8" customFormat="1" ht="18" x14ac:dyDescent="0.25">
      <c r="E103" s="9"/>
    </row>
    <row r="104" spans="5:5" s="8" customFormat="1" ht="18" x14ac:dyDescent="0.25">
      <c r="E104" s="9"/>
    </row>
    <row r="105" spans="5:5" s="8" customFormat="1" ht="18" x14ac:dyDescent="0.25">
      <c r="E105" s="9"/>
    </row>
    <row r="106" spans="5:5" s="8" customFormat="1" ht="18" x14ac:dyDescent="0.25">
      <c r="E106" s="9"/>
    </row>
    <row r="107" spans="5:5" s="8" customFormat="1" ht="18" x14ac:dyDescent="0.25">
      <c r="E107" s="9"/>
    </row>
    <row r="108" spans="5:5" s="8" customFormat="1" ht="18" x14ac:dyDescent="0.25">
      <c r="E108" s="9"/>
    </row>
    <row r="109" spans="5:5" s="8" customFormat="1" ht="18" x14ac:dyDescent="0.25">
      <c r="E109" s="9"/>
    </row>
    <row r="110" spans="5:5" s="8" customFormat="1" ht="18" x14ac:dyDescent="0.25">
      <c r="E110" s="9"/>
    </row>
    <row r="111" spans="5:5" s="8" customFormat="1" ht="18" x14ac:dyDescent="0.25">
      <c r="E111" s="9"/>
    </row>
    <row r="112" spans="5:5" s="8" customFormat="1" ht="18" x14ac:dyDescent="0.25">
      <c r="E112" s="9"/>
    </row>
    <row r="113" spans="5:5" s="8" customFormat="1" ht="18" x14ac:dyDescent="0.25">
      <c r="E113" s="9"/>
    </row>
    <row r="114" spans="5:5" s="8" customFormat="1" ht="18" x14ac:dyDescent="0.25">
      <c r="E114" s="9"/>
    </row>
    <row r="115" spans="5:5" s="8" customFormat="1" ht="18" x14ac:dyDescent="0.25">
      <c r="E115" s="9"/>
    </row>
    <row r="116" spans="5:5" s="8" customFormat="1" ht="18" x14ac:dyDescent="0.25">
      <c r="E116" s="9"/>
    </row>
    <row r="117" spans="5:5" s="8" customFormat="1" ht="18" x14ac:dyDescent="0.25">
      <c r="E117" s="9"/>
    </row>
    <row r="118" spans="5:5" s="8" customFormat="1" ht="18" x14ac:dyDescent="0.25">
      <c r="E118" s="9"/>
    </row>
    <row r="119" spans="5:5" s="8" customFormat="1" ht="18" x14ac:dyDescent="0.25">
      <c r="E119" s="9"/>
    </row>
    <row r="120" spans="5:5" s="8" customFormat="1" ht="18" x14ac:dyDescent="0.25">
      <c r="E120" s="9"/>
    </row>
    <row r="121" spans="5:5" s="8" customFormat="1" ht="18" x14ac:dyDescent="0.25">
      <c r="E121" s="9"/>
    </row>
    <row r="122" spans="5:5" s="8" customFormat="1" ht="18" x14ac:dyDescent="0.25">
      <c r="E122" s="9"/>
    </row>
    <row r="123" spans="5:5" s="8" customFormat="1" ht="18" x14ac:dyDescent="0.25">
      <c r="E123" s="9"/>
    </row>
    <row r="124" spans="5:5" s="8" customFormat="1" ht="18" x14ac:dyDescent="0.25">
      <c r="E124" s="9"/>
    </row>
    <row r="125" spans="5:5" s="8" customFormat="1" ht="18" x14ac:dyDescent="0.25">
      <c r="E125" s="9"/>
    </row>
    <row r="126" spans="5:5" s="8" customFormat="1" ht="18" x14ac:dyDescent="0.25">
      <c r="E126" s="9"/>
    </row>
    <row r="127" spans="5:5" s="8" customFormat="1" ht="18" x14ac:dyDescent="0.25">
      <c r="E127" s="9"/>
    </row>
    <row r="128" spans="5:5" s="8" customFormat="1" ht="18" x14ac:dyDescent="0.25">
      <c r="E128" s="9"/>
    </row>
    <row r="129" spans="5:5" s="8" customFormat="1" ht="18" x14ac:dyDescent="0.25">
      <c r="E129" s="9"/>
    </row>
    <row r="130" spans="5:5" s="8" customFormat="1" ht="18" x14ac:dyDescent="0.25">
      <c r="E130" s="9"/>
    </row>
    <row r="131" spans="5:5" s="8" customFormat="1" ht="18" x14ac:dyDescent="0.25">
      <c r="E131" s="9"/>
    </row>
    <row r="132" spans="5:5" s="8" customFormat="1" ht="18" x14ac:dyDescent="0.25">
      <c r="E132" s="9"/>
    </row>
    <row r="133" spans="5:5" s="8" customFormat="1" ht="18" x14ac:dyDescent="0.25">
      <c r="E133" s="9"/>
    </row>
    <row r="134" spans="5:5" s="8" customFormat="1" ht="18" x14ac:dyDescent="0.25">
      <c r="E134" s="9"/>
    </row>
    <row r="135" spans="5:5" s="8" customFormat="1" ht="18" x14ac:dyDescent="0.25">
      <c r="E135" s="9"/>
    </row>
    <row r="136" spans="5:5" s="8" customFormat="1" ht="18" x14ac:dyDescent="0.25">
      <c r="E136" s="9"/>
    </row>
    <row r="137" spans="5:5" s="8" customFormat="1" ht="18" x14ac:dyDescent="0.25">
      <c r="E137" s="9"/>
    </row>
    <row r="138" spans="5:5" s="8" customFormat="1" ht="18" x14ac:dyDescent="0.25">
      <c r="E138" s="9"/>
    </row>
    <row r="139" spans="5:5" s="8" customFormat="1" ht="18" x14ac:dyDescent="0.25">
      <c r="E139" s="9"/>
    </row>
    <row r="140" spans="5:5" s="8" customFormat="1" ht="18" x14ac:dyDescent="0.25">
      <c r="E140" s="9"/>
    </row>
    <row r="141" spans="5:5" s="8" customFormat="1" ht="18" x14ac:dyDescent="0.25">
      <c r="E141" s="9"/>
    </row>
    <row r="142" spans="5:5" s="8" customFormat="1" ht="18" x14ac:dyDescent="0.25">
      <c r="E142" s="9"/>
    </row>
    <row r="143" spans="5:5" s="8" customFormat="1" ht="18" x14ac:dyDescent="0.25">
      <c r="E143" s="9"/>
    </row>
    <row r="144" spans="5:5" s="8" customFormat="1" ht="18" x14ac:dyDescent="0.25">
      <c r="E144" s="9"/>
    </row>
    <row r="145" spans="5:5" s="8" customFormat="1" ht="18" x14ac:dyDescent="0.25">
      <c r="E145" s="9"/>
    </row>
    <row r="146" spans="5:5" s="8" customFormat="1" ht="18" x14ac:dyDescent="0.25">
      <c r="E146" s="9"/>
    </row>
    <row r="147" spans="5:5" s="8" customFormat="1" ht="18" x14ac:dyDescent="0.25">
      <c r="E147" s="9"/>
    </row>
    <row r="148" spans="5:5" s="8" customFormat="1" ht="18" x14ac:dyDescent="0.25">
      <c r="E148" s="9"/>
    </row>
    <row r="149" spans="5:5" s="8" customFormat="1" ht="18" x14ac:dyDescent="0.25">
      <c r="E149" s="9"/>
    </row>
    <row r="150" spans="5:5" s="8" customFormat="1" ht="18" x14ac:dyDescent="0.25">
      <c r="E150" s="9"/>
    </row>
    <row r="151" spans="5:5" s="8" customFormat="1" ht="18" x14ac:dyDescent="0.25">
      <c r="E151" s="9"/>
    </row>
    <row r="152" spans="5:5" s="8" customFormat="1" ht="18" x14ac:dyDescent="0.25">
      <c r="E152" s="9"/>
    </row>
    <row r="153" spans="5:5" s="8" customFormat="1" ht="18" x14ac:dyDescent="0.25">
      <c r="E153" s="9"/>
    </row>
    <row r="154" spans="5:5" s="8" customFormat="1" ht="18" x14ac:dyDescent="0.25">
      <c r="E154" s="9"/>
    </row>
    <row r="155" spans="5:5" s="8" customFormat="1" ht="18" x14ac:dyDescent="0.25">
      <c r="E155" s="9"/>
    </row>
    <row r="156" spans="5:5" s="8" customFormat="1" ht="18" x14ac:dyDescent="0.25">
      <c r="E156" s="9"/>
    </row>
    <row r="157" spans="5:5" s="8" customFormat="1" ht="18" x14ac:dyDescent="0.25">
      <c r="E157" s="9"/>
    </row>
    <row r="158" spans="5:5" s="8" customFormat="1" ht="18" x14ac:dyDescent="0.25">
      <c r="E158" s="9"/>
    </row>
    <row r="159" spans="5:5" s="8" customFormat="1" ht="18" x14ac:dyDescent="0.25">
      <c r="E159" s="9"/>
    </row>
    <row r="160" spans="5:5" s="8" customFormat="1" ht="18" x14ac:dyDescent="0.25">
      <c r="E160" s="9"/>
    </row>
    <row r="161" spans="2:10" ht="18" x14ac:dyDescent="0.25">
      <c r="B161" s="8"/>
      <c r="C161" s="8"/>
      <c r="D161" s="8"/>
      <c r="E161" s="9"/>
      <c r="H161" s="8"/>
      <c r="I161" s="8"/>
      <c r="J161" s="8"/>
    </row>
    <row r="162" spans="2:10" ht="18" x14ac:dyDescent="0.25">
      <c r="B162" s="8"/>
      <c r="C162" s="8"/>
      <c r="D162" s="8"/>
      <c r="E162" s="9"/>
      <c r="H162" s="8"/>
      <c r="I162" s="8"/>
      <c r="J162" s="8"/>
    </row>
    <row r="163" spans="2:10" ht="18" x14ac:dyDescent="0.25">
      <c r="B163" s="8"/>
      <c r="C163" s="8"/>
      <c r="D163" s="8"/>
      <c r="E163" s="9"/>
      <c r="H163" s="8"/>
      <c r="I163" s="8"/>
      <c r="J163" s="8"/>
    </row>
    <row r="164" spans="2:10" ht="18" x14ac:dyDescent="0.25">
      <c r="B164" s="8"/>
      <c r="C164" s="8"/>
      <c r="D164" s="8"/>
      <c r="E164" s="9"/>
      <c r="H164" s="8"/>
      <c r="I164" s="8"/>
      <c r="J164" s="8"/>
    </row>
    <row r="165" spans="2:10" ht="18" x14ac:dyDescent="0.25">
      <c r="B165" s="8"/>
      <c r="C165" s="8"/>
      <c r="D165" s="8"/>
      <c r="E165" s="9"/>
      <c r="H165" s="8"/>
      <c r="I165" s="8"/>
      <c r="J165" s="8"/>
    </row>
    <row r="166" spans="2:10" ht="18" x14ac:dyDescent="0.25">
      <c r="B166" s="8"/>
      <c r="C166" s="8"/>
      <c r="D166" s="8"/>
      <c r="E166" s="9"/>
      <c r="H166" s="8"/>
      <c r="I166" s="8"/>
      <c r="J166" s="8"/>
    </row>
    <row r="167" spans="2:10" ht="18" x14ac:dyDescent="0.25">
      <c r="B167" s="8"/>
      <c r="C167" s="8"/>
      <c r="D167" s="8"/>
      <c r="E167" s="9"/>
      <c r="H167" s="8"/>
      <c r="I167" s="8"/>
      <c r="J167" s="8"/>
    </row>
    <row r="168" spans="2:10" x14ac:dyDescent="0.25">
      <c r="C168" s="8"/>
      <c r="D168" s="8"/>
      <c r="E168" s="29"/>
      <c r="F168" s="29"/>
      <c r="G168" s="29"/>
      <c r="H168" s="8"/>
      <c r="I168" s="8"/>
      <c r="J168" s="8"/>
    </row>
    <row r="169" spans="2:10" x14ac:dyDescent="0.25">
      <c r="C169" s="8"/>
      <c r="D169" s="8"/>
      <c r="E169" s="29"/>
      <c r="F169" s="29"/>
      <c r="G169" s="29"/>
      <c r="H169" s="8"/>
      <c r="I169" s="8"/>
      <c r="J169" s="8"/>
    </row>
    <row r="170" spans="2:10" x14ac:dyDescent="0.25">
      <c r="C170" s="8"/>
      <c r="D170" s="8"/>
      <c r="E170" s="29"/>
      <c r="F170" s="29"/>
      <c r="G170" s="29"/>
      <c r="H170" s="8"/>
      <c r="I170" s="8"/>
      <c r="J170" s="8"/>
    </row>
    <row r="171" spans="2:10" x14ac:dyDescent="0.25">
      <c r="C171" s="8"/>
      <c r="D171" s="8"/>
      <c r="E171" s="29"/>
      <c r="F171" s="29"/>
      <c r="G171" s="29"/>
      <c r="H171" s="8"/>
      <c r="I171" s="8"/>
      <c r="J171" s="8"/>
    </row>
    <row r="172" spans="2:10" x14ac:dyDescent="0.25">
      <c r="C172" s="8"/>
      <c r="D172" s="8"/>
      <c r="E172" s="29"/>
      <c r="F172" s="29"/>
      <c r="G172" s="29"/>
      <c r="H172" s="8"/>
      <c r="I172" s="8"/>
      <c r="J172" s="8"/>
    </row>
    <row r="173" spans="2:10" x14ac:dyDescent="0.25">
      <c r="J173" s="8"/>
    </row>
    <row r="174" spans="2:10" x14ac:dyDescent="0.25">
      <c r="J174" s="8"/>
    </row>
  </sheetData>
  <sheetProtection deleteRows="0"/>
  <mergeCells count="39">
    <mergeCell ref="B5:D5"/>
    <mergeCell ref="E5:K5"/>
    <mergeCell ref="A1:D1"/>
    <mergeCell ref="A2:K2"/>
    <mergeCell ref="C3:I3"/>
    <mergeCell ref="B4:D4"/>
    <mergeCell ref="E4:K4"/>
    <mergeCell ref="E6:F6"/>
    <mergeCell ref="G6:H6"/>
    <mergeCell ref="I6:K6"/>
    <mergeCell ref="I8:J8"/>
    <mergeCell ref="K8:K13"/>
    <mergeCell ref="I9:J9"/>
    <mergeCell ref="G10:H10"/>
    <mergeCell ref="I13:J13"/>
    <mergeCell ref="B19:G19"/>
    <mergeCell ref="H19:K19"/>
    <mergeCell ref="A15:A16"/>
    <mergeCell ref="B15:B16"/>
    <mergeCell ref="C15:C16"/>
    <mergeCell ref="D15:D16"/>
    <mergeCell ref="E15:E16"/>
    <mergeCell ref="F15:F16"/>
    <mergeCell ref="G15:G16"/>
    <mergeCell ref="H15:H16"/>
    <mergeCell ref="I15:I16"/>
    <mergeCell ref="J15:J16"/>
    <mergeCell ref="K15:K16"/>
    <mergeCell ref="H24:I24"/>
    <mergeCell ref="B20:G20"/>
    <mergeCell ref="H20:I20"/>
    <mergeCell ref="J20:K24"/>
    <mergeCell ref="B21:G21"/>
    <mergeCell ref="H21:I21"/>
    <mergeCell ref="B22:G22"/>
    <mergeCell ref="H22:I22"/>
    <mergeCell ref="B23:G23"/>
    <mergeCell ref="H23:I23"/>
    <mergeCell ref="B24:G24"/>
  </mergeCells>
  <dataValidations count="2">
    <dataValidation type="list" allowBlank="1" showInputMessage="1" showErrorMessage="1" sqref="I6:K6">
      <formula1>"Nghỉ hưu ở tuổi bình thường,Nghỉ hưu ở tuổi thấp hơn"</formula1>
    </dataValidation>
    <dataValidation type="list" allowBlank="1" showInputMessage="1" showErrorMessage="1" sqref="K3">
      <formula1>"Nam, Nữ"</formula1>
    </dataValidation>
  </dataValidations>
  <pageMargins left="0.19685039370078741" right="0.19685039370078741" top="0.55118110236220474" bottom="0.31496062992125984" header="0.35433070866141736" footer="0.23622047244094491"/>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70"/>
  <sheetViews>
    <sheetView zoomScale="85" zoomScaleNormal="85" workbookViewId="0">
      <selection sqref="A1:D1"/>
    </sheetView>
  </sheetViews>
  <sheetFormatPr defaultRowHeight="15.75" x14ac:dyDescent="0.25"/>
  <cols>
    <col min="1" max="1" width="7.25" style="8" customWidth="1"/>
    <col min="2" max="2" width="11.25" style="29" customWidth="1"/>
    <col min="3" max="3" width="7.5" style="29" customWidth="1"/>
    <col min="4" max="4" width="6.875" style="29" customWidth="1"/>
    <col min="5" max="5" width="6.625" style="8" customWidth="1"/>
    <col min="6" max="6" width="7.125" style="8" customWidth="1"/>
    <col min="7" max="7" width="21" style="8" customWidth="1"/>
    <col min="8" max="8" width="11.25" style="29" customWidth="1"/>
    <col min="9" max="9" width="8" style="29" customWidth="1"/>
    <col min="10" max="10" width="12.875" style="30" customWidth="1"/>
    <col min="11" max="11" width="14.875" style="8" bestFit="1" customWidth="1"/>
    <col min="12" max="12" width="9" style="8"/>
    <col min="13" max="13" width="14.5" style="8" bestFit="1" customWidth="1"/>
    <col min="14" max="16384" width="9" style="8"/>
  </cols>
  <sheetData>
    <row r="1" spans="1:11" ht="24" customHeight="1" x14ac:dyDescent="0.3">
      <c r="A1" s="83" t="s">
        <v>95</v>
      </c>
      <c r="B1" s="83"/>
      <c r="C1" s="83"/>
      <c r="D1" s="83"/>
      <c r="E1" s="6"/>
      <c r="F1" s="6"/>
      <c r="G1" s="6"/>
      <c r="H1" s="6"/>
      <c r="I1" s="6"/>
      <c r="J1" s="36" t="s">
        <v>96</v>
      </c>
      <c r="K1" s="7"/>
    </row>
    <row r="2" spans="1:11" ht="38.25" customHeight="1" thickBot="1" x14ac:dyDescent="0.3">
      <c r="A2" s="84" t="s">
        <v>88</v>
      </c>
      <c r="B2" s="85"/>
      <c r="C2" s="85"/>
      <c r="D2" s="85"/>
      <c r="E2" s="85"/>
      <c r="F2" s="85"/>
      <c r="G2" s="85"/>
      <c r="H2" s="85"/>
      <c r="I2" s="85"/>
      <c r="J2" s="85"/>
      <c r="K2" s="85"/>
    </row>
    <row r="3" spans="1:11" s="12" customFormat="1" ht="26.25" customHeight="1" thickBot="1" x14ac:dyDescent="0.35">
      <c r="A3" s="10">
        <v>1</v>
      </c>
      <c r="B3" s="45" t="s">
        <v>9</v>
      </c>
      <c r="C3" s="86" t="s">
        <v>78</v>
      </c>
      <c r="D3" s="87"/>
      <c r="E3" s="87"/>
      <c r="F3" s="87"/>
      <c r="G3" s="87"/>
      <c r="H3" s="87"/>
      <c r="I3" s="88"/>
      <c r="J3" s="11" t="s">
        <v>8</v>
      </c>
      <c r="K3" s="47" t="s">
        <v>73</v>
      </c>
    </row>
    <row r="4" spans="1:11" s="14" customFormat="1" ht="33.75" customHeight="1" thickBot="1" x14ac:dyDescent="0.3">
      <c r="A4" s="13">
        <v>2</v>
      </c>
      <c r="B4" s="89" t="s">
        <v>7</v>
      </c>
      <c r="C4" s="89"/>
      <c r="D4" s="89"/>
      <c r="E4" s="90" t="s">
        <v>10</v>
      </c>
      <c r="F4" s="91"/>
      <c r="G4" s="91"/>
      <c r="H4" s="91"/>
      <c r="I4" s="91"/>
      <c r="J4" s="91"/>
      <c r="K4" s="92"/>
    </row>
    <row r="5" spans="1:11" s="14" customFormat="1" ht="29.25" customHeight="1" thickBot="1" x14ac:dyDescent="0.3">
      <c r="A5" s="13">
        <v>3</v>
      </c>
      <c r="B5" s="89" t="s">
        <v>6</v>
      </c>
      <c r="C5" s="89"/>
      <c r="D5" s="93"/>
      <c r="E5" s="94"/>
      <c r="F5" s="95"/>
      <c r="G5" s="95"/>
      <c r="H5" s="95"/>
      <c r="I5" s="91"/>
      <c r="J5" s="91"/>
      <c r="K5" s="92"/>
    </row>
    <row r="6" spans="1:11" s="12" customFormat="1" ht="24" customHeight="1" thickBot="1" x14ac:dyDescent="0.3">
      <c r="A6" s="10">
        <v>4</v>
      </c>
      <c r="B6" s="15" t="s">
        <v>5</v>
      </c>
      <c r="C6" s="16"/>
      <c r="D6" s="10"/>
      <c r="E6" s="110">
        <v>33839</v>
      </c>
      <c r="F6" s="110"/>
      <c r="G6" s="113" t="s">
        <v>84</v>
      </c>
      <c r="H6" s="113"/>
      <c r="I6" s="111" t="s">
        <v>85</v>
      </c>
      <c r="J6" s="111"/>
      <c r="K6" s="112"/>
    </row>
    <row r="7" spans="1:11" s="12" customFormat="1" ht="24" customHeight="1" thickBot="1" x14ac:dyDescent="0.35">
      <c r="A7" s="10">
        <v>5</v>
      </c>
      <c r="B7" s="15" t="s">
        <v>4</v>
      </c>
      <c r="C7" s="16"/>
      <c r="D7" s="16"/>
      <c r="E7" s="54">
        <v>7</v>
      </c>
      <c r="F7" s="55" t="s">
        <v>3</v>
      </c>
      <c r="G7" s="56"/>
      <c r="H7" s="57">
        <v>10</v>
      </c>
      <c r="I7" s="17" t="s">
        <v>2</v>
      </c>
      <c r="J7" s="18" t="s">
        <v>1</v>
      </c>
      <c r="K7" s="35">
        <f>(E7)+(IF(H7=0,0,IF(H7&lt;7,1/2,1)))</f>
        <v>8</v>
      </c>
    </row>
    <row r="8" spans="1:11" s="12" customFormat="1" ht="24" customHeight="1" x14ac:dyDescent="0.25">
      <c r="A8" s="10">
        <v>6</v>
      </c>
      <c r="B8" s="15" t="s">
        <v>46</v>
      </c>
      <c r="C8" s="16"/>
      <c r="D8" s="16"/>
      <c r="E8" s="19"/>
      <c r="H8" s="20"/>
      <c r="I8" s="96">
        <v>45839</v>
      </c>
      <c r="J8" s="97"/>
      <c r="K8" s="98" t="str">
        <f>IF(E7&lt;5, "Người có dưới 05 năm công tác", IF(F10&lt;5, "Người có từ đủ 05 năm công tác trở lên và có tuổi đời còn dưới 05 năm đến tuổi nghỉ hưu", "Người có từ đủ 05 năm công tác trở lên và có tuổi đời còn từ đủ 05 năm trở lên đến tuổi nghỉ hưu"))</f>
        <v>Người có từ đủ 05 năm công tác trở lên và có tuổi đời còn từ đủ 05 năm trở lên đến tuổi nghỉ hưu</v>
      </c>
    </row>
    <row r="9" spans="1:11" s="12" customFormat="1" ht="24" customHeight="1" x14ac:dyDescent="0.25">
      <c r="A9" s="10">
        <v>7</v>
      </c>
      <c r="B9" s="15" t="str">
        <f>IF(I6="Nghỉ hưu ở tuổi bình thường", "Thời điểm nghỉ hưu đúng tuổi", IF(I6="Nghỉ hưu ở tuổi thấp hơn", "Thời điểm nghỉ hưu sớm", ""))</f>
        <v>Thời điểm nghỉ hưu đúng tuổi</v>
      </c>
      <c r="C9" s="16"/>
      <c r="D9" s="16"/>
      <c r="H9" s="16"/>
      <c r="I9" s="99" cm="1">
        <f t="array" ref="I9">IF(I6="Nghỉ hưu ở tuổi bình thường",
    IF(AND(K3="Nam", E6&lt;DATE(1966,4,1)),
        IFERROR(DATE(INDEX('Bảng ngày nghỉ hưu'!$H$4:$H$67, MATCH(MONTH(E6)&amp;YEAR(E6), 'Bảng ngày nghỉ hưu'!$D$4:$D$67 &amp; 'Bảng ngày nghỉ hưu'!$E$4:$E$67, 0)), INDEX('Bảng ngày nghỉ hưu'!$G$4:$G$67, MATCH(MONTH(E6)&amp;YEAR(E6), 'Bảng ngày nghỉ hưu'!$D$4:$D$67 &amp; 'Bảng ngày nghỉ hưu'!$E$4:$E$67, 0)), 1), "Lỗi tra cứu Nam&lt;66"),
        IF(AND(K3="Nam", E6&gt;=DATE(1966,4,1)),
            DATE(YEAR(E6)+62, MONTH(E6)+1, 1),
            IF(AND(K3="Nữ", E6&lt;DATE(1975,5,1)),
                IFERROR(DATE(INDEX('Bảng ngày nghỉ hưu'!$M$4:$M$116, MATCH(MONTH(E6)&amp;YEAR(E6), 'Bảng ngày nghỉ hưu'!$I$4:$I$116 &amp; 'Bảng ngày nghỉ hưu'!$J$4:$J$116, 0)), INDEX('Bảng ngày nghỉ hưu'!$L$4:$L$116, MATCH(MONTH(E6)&amp;YEAR(E6), 'Bảng ngày nghỉ hưu'!$I$4:$I$116 &amp; 'Bảng ngày nghỉ hưu'!$J$4:$J$116, 0)), 1), "Lỗi tra cứu Nữ&lt;75"),
                IF(AND(K3="Nữ", E6&gt;=DATE(1975,5,1)),
                    DATE(YEAR(E6)+60, MONTH(E6)+1, 1),
                    ""
                )
            )
        )
    ),
    IF(I6="Nghỉ hưu ở tuổi thấp hơn",
        IF(AND(K3="Nam", E6&gt;=DATE(1971,4,1)),
            DATE(YEAR(E6)+57, MONTH(E6)+1, 1),
            IF(AND(K3="Nữ", E6&gt;=DATE(1980,5,1)),
                DATE(YEAR(E6)+55, MONTH(E6)+1, 1),
                IF(K3="Nam",
                    IFERROR(DATE(INDEX('Bang nghi huu PL2'!$H$4:$H$150, MATCH(MONTH(E6)&amp;YEAR(E6), 'Bang nghi huu PL2'!$D$4:$D$150 &amp; 'Bang nghi huu PL2'!$E$4:$E$150, 0)), INDEX('Bang nghi huu PL2'!$G$4:$G$150, MATCH(MONTH(E6)&amp;YEAR(E6), 'Bang nghi huu PL2'!$D$4:$D$150 &amp; 'Bang nghi huu PL2'!$E$4:$E$150, 0)), 1), "Lỗi tra cứu PL2 Nam"),
                    IF(K3="Nữ",
                        IFERROR(DATE(INDEX('Bang nghi huu PL2'!$M$4:$M$150, MATCH(MONTH(E6)&amp;YEAR(E6), 'Bang nghi huu PL2'!$I$4:$I$150 &amp; 'Bang nghi huu PL2'!$J$4:$J$150, 0)), INDEX('Bang nghi huu PL2'!$L$4:$L$150, MATCH(MONTH(E6)&amp;YEAR(E6), 'Bang nghi huu PL2'!$I$4:$I$150 &amp; 'Bang nghi huu PL2'!$J$4:$J$150, 0)), 1), "Lỗi tra cứu PL2 Nữ"),
                        ""
                    )
                )
            )
        ),
        ""
    )
)</f>
        <v>56493</v>
      </c>
      <c r="J9" s="100"/>
      <c r="K9" s="98"/>
    </row>
    <row r="10" spans="1:11" s="12" customFormat="1" ht="24" customHeight="1" x14ac:dyDescent="0.25">
      <c r="A10" s="10">
        <v>8</v>
      </c>
      <c r="B10" s="21" t="s">
        <v>74</v>
      </c>
      <c r="C10" s="16"/>
      <c r="D10" s="16"/>
      <c r="F10" s="22">
        <f>DATEDIF(I8,I9,"y")</f>
        <v>29</v>
      </c>
      <c r="G10" s="101" t="s">
        <v>17</v>
      </c>
      <c r="H10" s="101"/>
      <c r="I10" s="23">
        <f>DATEDIF(I8,I9,"ym")</f>
        <v>2</v>
      </c>
      <c r="J10" s="53" t="s">
        <v>45</v>
      </c>
      <c r="K10" s="98"/>
    </row>
    <row r="11" spans="1:11" s="12" customFormat="1" ht="24" customHeight="1" x14ac:dyDescent="0.25">
      <c r="A11" s="10">
        <v>9</v>
      </c>
      <c r="B11" s="15" t="s">
        <v>75</v>
      </c>
      <c r="C11" s="16"/>
      <c r="D11" s="16"/>
      <c r="F11" s="48">
        <f>IF(I10&gt;6,F10+1,IF(AND(I10&gt;=1,I10&lt;=6),F10+0.5,F10))</f>
        <v>29.5</v>
      </c>
      <c r="G11" s="52" t="s">
        <v>17</v>
      </c>
      <c r="H11" s="16"/>
      <c r="I11" s="49"/>
      <c r="J11" s="50"/>
      <c r="K11" s="98"/>
    </row>
    <row r="12" spans="1:11" s="12" customFormat="1" ht="24" customHeight="1" x14ac:dyDescent="0.25">
      <c r="A12" s="10">
        <v>10</v>
      </c>
      <c r="B12" s="15" t="s">
        <v>76</v>
      </c>
      <c r="C12" s="16"/>
      <c r="D12" s="16"/>
      <c r="F12" s="48">
        <f>F10*12+I10</f>
        <v>350</v>
      </c>
      <c r="G12" s="52" t="s">
        <v>16</v>
      </c>
      <c r="H12" s="16"/>
      <c r="I12" s="49"/>
      <c r="J12" s="50"/>
      <c r="K12" s="98"/>
    </row>
    <row r="13" spans="1:11" ht="21.75" customHeight="1" x14ac:dyDescent="0.25">
      <c r="A13" s="75" t="s">
        <v>90</v>
      </c>
      <c r="B13" s="75"/>
      <c r="C13" s="75"/>
      <c r="D13" s="73"/>
      <c r="E13" s="73"/>
      <c r="F13" s="73"/>
      <c r="G13" s="73"/>
      <c r="H13" s="75"/>
      <c r="I13" s="75"/>
      <c r="J13" s="82"/>
      <c r="K13" s="75" t="s">
        <v>82</v>
      </c>
    </row>
    <row r="14" spans="1:11" ht="64.5" customHeight="1" x14ac:dyDescent="0.25">
      <c r="A14" s="75"/>
      <c r="B14" s="75"/>
      <c r="C14" s="75"/>
      <c r="D14" s="74"/>
      <c r="E14" s="74"/>
      <c r="F14" s="74"/>
      <c r="G14" s="74"/>
      <c r="H14" s="75"/>
      <c r="I14" s="75"/>
      <c r="J14" s="82"/>
      <c r="K14" s="75"/>
    </row>
    <row r="15" spans="1:11" ht="26.25" customHeight="1" x14ac:dyDescent="0.3">
      <c r="A15" s="58">
        <v>1.1000000000000001</v>
      </c>
      <c r="B15" s="58"/>
      <c r="C15" s="58"/>
      <c r="D15" s="58"/>
      <c r="E15" s="59"/>
      <c r="F15" s="58"/>
      <c r="G15" s="58"/>
      <c r="H15" s="58"/>
      <c r="I15" s="58"/>
      <c r="J15" s="60"/>
      <c r="K15" s="51">
        <v>2340000</v>
      </c>
    </row>
    <row r="16" spans="1:11" ht="29.25" customHeight="1" x14ac:dyDescent="0.3">
      <c r="A16" s="26"/>
      <c r="B16" s="114" t="s">
        <v>91</v>
      </c>
      <c r="C16" s="115"/>
      <c r="D16" s="115"/>
      <c r="E16" s="115"/>
      <c r="F16" s="115"/>
      <c r="G16" s="116"/>
      <c r="H16" s="117">
        <f>SUM(A15:J15)*K15</f>
        <v>2574000</v>
      </c>
      <c r="I16" s="118"/>
      <c r="J16" s="118"/>
      <c r="K16" s="119"/>
    </row>
    <row r="17" spans="1:11" ht="32.25" customHeight="1" x14ac:dyDescent="0.3">
      <c r="A17" s="46"/>
      <c r="B17" s="63" t="s">
        <v>72</v>
      </c>
      <c r="C17" s="64"/>
      <c r="D17" s="64"/>
      <c r="E17" s="64"/>
      <c r="F17" s="64"/>
      <c r="G17" s="65"/>
      <c r="H17" s="66">
        <f>H18+H19+H20</f>
        <v>162162000</v>
      </c>
      <c r="I17" s="67"/>
      <c r="J17" s="68" t="s">
        <v>87</v>
      </c>
      <c r="K17" s="69"/>
    </row>
    <row r="18" spans="1:11" ht="42" customHeight="1" x14ac:dyDescent="0.25">
      <c r="A18" s="62">
        <v>1</v>
      </c>
      <c r="B18" s="70" t="str">
        <f>IF(E7&lt;5, "Được hưởng trợ cấp một lần bằng 0,8 lần mức phụ cấp hàng tháng hiện hưởng nhân với số tháng công tác", IF(F10&lt;5, "Được hưởng trợ cấp một lần bằng 0,8 lần mức phụ cấp hàng tháng hiện hưởng nhân với số tháng nghỉ sớm so với tuổi nghỉ hưu", "Được hưởng trợ cấp một lần bằng 0,8 lần mức phụ cấp hàng tháng hiện hưởng nhân với 60 tháng"))</f>
        <v>Được hưởng trợ cấp một lần bằng 0,8 lần mức phụ cấp hàng tháng hiện hưởng nhân với 60 tháng</v>
      </c>
      <c r="C18" s="71"/>
      <c r="D18" s="71"/>
      <c r="E18" s="71"/>
      <c r="F18" s="71"/>
      <c r="G18" s="72"/>
      <c r="H18" s="76">
        <f>IF(B18="Được hưởng trợ cấp một lần bằng 0,8 lần mức phụ cấp hàng tháng hiện hưởng nhân với số tháng công tác", 0.8*H16*(E7*12+H7), IF(B18="Được hưởng trợ cấp một lần bằng 0,8 lần mức phụ cấp hàng tháng hiện hưởng nhân với số tháng nghỉ sớm so với tuổi nghỉ hưu", 0.8*H16*F12, 0.8*H16*60))</f>
        <v>123552000</v>
      </c>
      <c r="I18" s="76"/>
      <c r="J18" s="69"/>
      <c r="K18" s="69"/>
    </row>
    <row r="19" spans="1:11" ht="43.5" customHeight="1" x14ac:dyDescent="0.25">
      <c r="A19" s="62">
        <v>2</v>
      </c>
      <c r="B19" s="70" t="s">
        <v>92</v>
      </c>
      <c r="C19" s="71"/>
      <c r="D19" s="71"/>
      <c r="E19" s="71"/>
      <c r="F19" s="71"/>
      <c r="G19" s="72"/>
      <c r="H19" s="76">
        <f>1.5*H16*K7</f>
        <v>30888000</v>
      </c>
      <c r="I19" s="76"/>
      <c r="J19" s="69"/>
      <c r="K19" s="69"/>
    </row>
    <row r="20" spans="1:11" ht="38.25" customHeight="1" x14ac:dyDescent="0.25">
      <c r="A20" s="62">
        <v>3</v>
      </c>
      <c r="B20" s="70" t="s">
        <v>93</v>
      </c>
      <c r="C20" s="71"/>
      <c r="D20" s="71"/>
      <c r="E20" s="71"/>
      <c r="F20" s="71"/>
      <c r="G20" s="72"/>
      <c r="H20" s="120">
        <f>3*H16</f>
        <v>7722000</v>
      </c>
      <c r="I20" s="121"/>
      <c r="J20" s="69"/>
      <c r="K20" s="69"/>
    </row>
    <row r="21" spans="1:11" ht="18" x14ac:dyDescent="0.25">
      <c r="B21" s="8"/>
      <c r="C21" s="8"/>
      <c r="D21" s="8"/>
      <c r="H21" s="9"/>
      <c r="I21" s="8"/>
      <c r="J21" s="8"/>
    </row>
    <row r="22" spans="1:11" ht="18" x14ac:dyDescent="0.25">
      <c r="B22" s="8"/>
      <c r="C22" s="8"/>
      <c r="D22" s="8"/>
      <c r="H22" s="9"/>
      <c r="I22" s="8"/>
      <c r="J22" s="8"/>
    </row>
    <row r="23" spans="1:11" ht="18" x14ac:dyDescent="0.25">
      <c r="B23" s="8"/>
      <c r="C23" s="8"/>
      <c r="D23" s="8"/>
      <c r="H23" s="9"/>
      <c r="I23" s="8"/>
      <c r="J23" s="8"/>
    </row>
    <row r="24" spans="1:11" ht="18" x14ac:dyDescent="0.25">
      <c r="B24" s="8"/>
      <c r="C24" s="8"/>
      <c r="D24" s="8"/>
      <c r="H24" s="9"/>
      <c r="I24" s="8"/>
      <c r="J24" s="8"/>
    </row>
    <row r="25" spans="1:11" ht="18" x14ac:dyDescent="0.25">
      <c r="B25" s="8"/>
      <c r="C25" s="8"/>
      <c r="D25" s="8"/>
      <c r="H25" s="9"/>
      <c r="I25" s="8"/>
      <c r="J25" s="8"/>
    </row>
    <row r="26" spans="1:11" ht="18" x14ac:dyDescent="0.25">
      <c r="B26" s="8"/>
      <c r="C26" s="8"/>
      <c r="D26" s="8"/>
      <c r="H26" s="9"/>
      <c r="I26" s="8"/>
      <c r="J26" s="8"/>
    </row>
    <row r="27" spans="1:11" ht="18" x14ac:dyDescent="0.25">
      <c r="B27" s="8"/>
      <c r="C27" s="8"/>
      <c r="D27" s="8"/>
      <c r="H27" s="9"/>
      <c r="I27" s="8"/>
      <c r="J27" s="8"/>
    </row>
    <row r="28" spans="1:11" ht="18" x14ac:dyDescent="0.25">
      <c r="B28" s="8"/>
      <c r="C28" s="8"/>
      <c r="D28" s="8"/>
      <c r="H28" s="9"/>
      <c r="I28" s="8"/>
      <c r="J28" s="8"/>
    </row>
    <row r="29" spans="1:11" ht="18" x14ac:dyDescent="0.25">
      <c r="B29" s="8"/>
      <c r="C29" s="8"/>
      <c r="D29" s="8"/>
      <c r="H29" s="9"/>
      <c r="I29" s="8"/>
      <c r="J29" s="8"/>
    </row>
    <row r="30" spans="1:11" ht="18" x14ac:dyDescent="0.25">
      <c r="B30" s="8"/>
      <c r="C30" s="8"/>
      <c r="D30" s="8"/>
      <c r="H30" s="9"/>
      <c r="I30" s="8"/>
      <c r="J30" s="8"/>
    </row>
    <row r="31" spans="1:11" s="27" customFormat="1" ht="18" x14ac:dyDescent="0.25">
      <c r="B31" s="8"/>
      <c r="H31" s="28"/>
    </row>
    <row r="32" spans="1:11" s="27" customFormat="1" ht="18" x14ac:dyDescent="0.25">
      <c r="B32" s="8"/>
      <c r="H32" s="28"/>
    </row>
    <row r="33" spans="2:10" s="27" customFormat="1" ht="18" x14ac:dyDescent="0.25">
      <c r="B33" s="8"/>
      <c r="H33" s="28"/>
    </row>
    <row r="34" spans="2:10" s="27" customFormat="1" ht="18" x14ac:dyDescent="0.25">
      <c r="B34" s="8"/>
      <c r="C34" s="8"/>
      <c r="D34" s="8"/>
      <c r="E34" s="8"/>
      <c r="F34" s="8"/>
      <c r="G34" s="8"/>
      <c r="H34" s="9"/>
      <c r="I34" s="8"/>
    </row>
    <row r="35" spans="2:10" s="27" customFormat="1" ht="18" x14ac:dyDescent="0.25">
      <c r="B35" s="8"/>
      <c r="C35" s="8"/>
      <c r="D35" s="8"/>
      <c r="E35" s="8"/>
      <c r="F35" s="8"/>
      <c r="G35" s="8"/>
      <c r="H35" s="9"/>
      <c r="I35" s="8"/>
    </row>
    <row r="36" spans="2:10" ht="18" x14ac:dyDescent="0.25">
      <c r="B36" s="8"/>
      <c r="C36" s="8"/>
      <c r="D36" s="8"/>
      <c r="H36" s="9"/>
      <c r="I36" s="8"/>
      <c r="J36" s="8"/>
    </row>
    <row r="37" spans="2:10" ht="18" x14ac:dyDescent="0.25">
      <c r="B37" s="8"/>
      <c r="C37" s="8"/>
      <c r="D37" s="8"/>
      <c r="H37" s="9"/>
      <c r="I37" s="8"/>
      <c r="J37" s="8"/>
    </row>
    <row r="38" spans="2:10" ht="18" x14ac:dyDescent="0.25">
      <c r="B38" s="8"/>
      <c r="C38" s="8"/>
      <c r="D38" s="8"/>
      <c r="H38" s="9"/>
      <c r="I38" s="8"/>
      <c r="J38" s="8"/>
    </row>
    <row r="39" spans="2:10" ht="18" x14ac:dyDescent="0.25">
      <c r="B39" s="8"/>
      <c r="C39" s="8"/>
      <c r="D39" s="8"/>
      <c r="H39" s="9"/>
      <c r="I39" s="8"/>
      <c r="J39" s="8"/>
    </row>
    <row r="40" spans="2:10" ht="18" x14ac:dyDescent="0.25">
      <c r="B40" s="8"/>
      <c r="C40" s="8"/>
      <c r="D40" s="8"/>
      <c r="H40" s="9"/>
      <c r="I40" s="8"/>
      <c r="J40" s="8"/>
    </row>
    <row r="41" spans="2:10" ht="18" x14ac:dyDescent="0.25">
      <c r="B41" s="8"/>
      <c r="C41" s="8"/>
      <c r="D41" s="8"/>
      <c r="H41" s="9"/>
      <c r="I41" s="8"/>
      <c r="J41" s="8"/>
    </row>
    <row r="42" spans="2:10" ht="18" x14ac:dyDescent="0.25">
      <c r="B42" s="8"/>
      <c r="C42" s="8"/>
      <c r="D42" s="8"/>
      <c r="E42" s="9"/>
      <c r="H42" s="8"/>
      <c r="I42" s="8"/>
      <c r="J42" s="8"/>
    </row>
    <row r="43" spans="2:10" ht="18" x14ac:dyDescent="0.25">
      <c r="B43" s="8"/>
      <c r="C43" s="8"/>
      <c r="D43" s="8"/>
      <c r="E43" s="9"/>
      <c r="H43" s="8"/>
      <c r="I43" s="8"/>
      <c r="J43" s="8"/>
    </row>
    <row r="44" spans="2:10" ht="18" x14ac:dyDescent="0.25">
      <c r="B44" s="8"/>
      <c r="C44" s="8"/>
      <c r="D44" s="8"/>
      <c r="E44" s="9"/>
      <c r="H44" s="8"/>
      <c r="I44" s="8"/>
      <c r="J44" s="8"/>
    </row>
    <row r="45" spans="2:10" ht="18" x14ac:dyDescent="0.25">
      <c r="B45" s="8"/>
      <c r="C45" s="8"/>
      <c r="D45" s="8"/>
      <c r="E45" s="9"/>
      <c r="H45" s="8"/>
      <c r="I45" s="8"/>
      <c r="J45" s="8"/>
    </row>
    <row r="46" spans="2:10" ht="18" x14ac:dyDescent="0.25">
      <c r="B46" s="8"/>
      <c r="C46" s="8"/>
      <c r="D46" s="8"/>
      <c r="E46" s="9"/>
      <c r="H46" s="8"/>
      <c r="I46" s="8"/>
      <c r="J46" s="8"/>
    </row>
    <row r="47" spans="2:10" ht="18" x14ac:dyDescent="0.25">
      <c r="B47" s="8"/>
      <c r="C47" s="8"/>
      <c r="D47" s="8"/>
      <c r="E47" s="9"/>
      <c r="H47" s="8"/>
      <c r="I47" s="8"/>
      <c r="J47" s="8"/>
    </row>
    <row r="48" spans="2:10" ht="18" x14ac:dyDescent="0.25">
      <c r="B48" s="8"/>
      <c r="C48" s="8"/>
      <c r="D48" s="8"/>
      <c r="E48" s="9"/>
      <c r="H48" s="8"/>
      <c r="I48" s="8"/>
      <c r="J48" s="8"/>
    </row>
    <row r="49" spans="2:10" ht="18" x14ac:dyDescent="0.25">
      <c r="B49" s="8"/>
      <c r="C49" s="8"/>
      <c r="D49" s="8"/>
      <c r="E49" s="9"/>
      <c r="H49" s="8"/>
      <c r="I49" s="8"/>
      <c r="J49" s="8"/>
    </row>
    <row r="50" spans="2:10" ht="18" x14ac:dyDescent="0.25">
      <c r="B50" s="8"/>
      <c r="C50" s="8"/>
      <c r="D50" s="8"/>
      <c r="E50" s="9"/>
      <c r="H50" s="8"/>
      <c r="I50" s="8"/>
      <c r="J50" s="8"/>
    </row>
    <row r="51" spans="2:10" ht="18" x14ac:dyDescent="0.25">
      <c r="B51" s="8"/>
      <c r="C51" s="8"/>
      <c r="D51" s="8"/>
      <c r="E51" s="9"/>
      <c r="H51" s="8"/>
      <c r="I51" s="8"/>
      <c r="J51" s="8"/>
    </row>
    <row r="52" spans="2:10" ht="18" x14ac:dyDescent="0.25">
      <c r="B52" s="8"/>
      <c r="C52" s="8"/>
      <c r="D52" s="8"/>
      <c r="E52" s="9"/>
      <c r="H52" s="8"/>
      <c r="I52" s="8"/>
      <c r="J52" s="8"/>
    </row>
    <row r="53" spans="2:10" ht="18" x14ac:dyDescent="0.25">
      <c r="B53" s="8"/>
      <c r="C53" s="8"/>
      <c r="D53" s="8"/>
      <c r="E53" s="9"/>
      <c r="H53" s="8"/>
      <c r="I53" s="8"/>
      <c r="J53" s="8"/>
    </row>
    <row r="54" spans="2:10" ht="18" x14ac:dyDescent="0.25">
      <c r="B54" s="8"/>
      <c r="C54" s="8"/>
      <c r="D54" s="8"/>
      <c r="E54" s="9"/>
      <c r="H54" s="8"/>
      <c r="I54" s="8"/>
      <c r="J54" s="8"/>
    </row>
    <row r="55" spans="2:10" ht="18" x14ac:dyDescent="0.25">
      <c r="B55" s="27"/>
      <c r="C55" s="27"/>
      <c r="D55" s="27"/>
      <c r="E55" s="28"/>
      <c r="F55" s="27"/>
      <c r="G55" s="27"/>
      <c r="H55" s="8"/>
      <c r="I55" s="8"/>
      <c r="J55" s="8"/>
    </row>
    <row r="56" spans="2:10" ht="18" x14ac:dyDescent="0.25">
      <c r="B56" s="27"/>
      <c r="C56" s="27"/>
      <c r="D56" s="27"/>
      <c r="E56" s="28"/>
      <c r="F56" s="27"/>
      <c r="G56" s="27"/>
      <c r="H56" s="8"/>
      <c r="I56" s="8"/>
      <c r="J56" s="8"/>
    </row>
    <row r="57" spans="2:10" ht="18" x14ac:dyDescent="0.25">
      <c r="B57" s="27"/>
      <c r="C57" s="27"/>
      <c r="D57" s="27"/>
      <c r="E57" s="28"/>
      <c r="F57" s="27"/>
      <c r="G57" s="27"/>
      <c r="H57" s="8"/>
      <c r="I57" s="8"/>
      <c r="J57" s="8"/>
    </row>
    <row r="58" spans="2:10" ht="18" x14ac:dyDescent="0.25">
      <c r="B58" s="27"/>
      <c r="C58" s="27"/>
      <c r="D58" s="27"/>
      <c r="E58" s="28"/>
      <c r="F58" s="27"/>
      <c r="G58" s="27"/>
      <c r="H58" s="8"/>
      <c r="I58" s="8"/>
      <c r="J58" s="8"/>
    </row>
    <row r="59" spans="2:10" ht="18" x14ac:dyDescent="0.25">
      <c r="B59" s="27"/>
      <c r="C59" s="27"/>
      <c r="D59" s="27"/>
      <c r="E59" s="28"/>
      <c r="F59" s="27"/>
      <c r="G59" s="27"/>
      <c r="H59" s="8"/>
      <c r="I59" s="8"/>
      <c r="J59" s="8"/>
    </row>
    <row r="60" spans="2:10" ht="18" x14ac:dyDescent="0.25">
      <c r="B60" s="27"/>
      <c r="C60" s="27"/>
      <c r="D60" s="27"/>
      <c r="E60" s="28"/>
      <c r="F60" s="27"/>
      <c r="G60" s="27"/>
      <c r="H60" s="8"/>
      <c r="I60" s="8"/>
      <c r="J60" s="8"/>
    </row>
    <row r="61" spans="2:10" ht="18" x14ac:dyDescent="0.25">
      <c r="B61" s="27"/>
      <c r="C61" s="27"/>
      <c r="D61" s="27"/>
      <c r="E61" s="28"/>
      <c r="F61" s="27"/>
      <c r="G61" s="27"/>
      <c r="H61" s="8"/>
      <c r="I61" s="8"/>
      <c r="J61" s="8"/>
    </row>
    <row r="62" spans="2:10" s="27" customFormat="1" ht="18" x14ac:dyDescent="0.25">
      <c r="E62" s="28"/>
    </row>
    <row r="63" spans="2:10" s="27" customFormat="1" ht="18" x14ac:dyDescent="0.25">
      <c r="E63" s="28"/>
    </row>
    <row r="64" spans="2:10" s="27" customFormat="1" ht="18" x14ac:dyDescent="0.25">
      <c r="E64" s="28"/>
    </row>
    <row r="65" spans="2:10" s="27" customFormat="1" ht="18" x14ac:dyDescent="0.25">
      <c r="B65" s="8"/>
      <c r="C65" s="8"/>
      <c r="D65" s="8"/>
      <c r="E65" s="9"/>
      <c r="F65" s="8"/>
      <c r="G65" s="8"/>
    </row>
    <row r="66" spans="2:10" s="27" customFormat="1" ht="18" x14ac:dyDescent="0.25">
      <c r="B66" s="8"/>
      <c r="C66" s="8"/>
      <c r="D66" s="8"/>
      <c r="E66" s="9"/>
      <c r="F66" s="8"/>
      <c r="G66" s="8"/>
    </row>
    <row r="67" spans="2:10" s="27" customFormat="1" ht="18" x14ac:dyDescent="0.25">
      <c r="B67" s="8"/>
      <c r="C67" s="8"/>
      <c r="D67" s="8"/>
      <c r="E67" s="9"/>
      <c r="F67" s="8"/>
      <c r="G67" s="8"/>
    </row>
    <row r="68" spans="2:10" s="27" customFormat="1" ht="18" x14ac:dyDescent="0.25">
      <c r="B68" s="8"/>
      <c r="C68" s="8"/>
      <c r="D68" s="8"/>
      <c r="E68" s="9"/>
      <c r="F68" s="8"/>
      <c r="G68" s="8"/>
    </row>
    <row r="69" spans="2:10" s="27" customFormat="1" ht="18" x14ac:dyDescent="0.25">
      <c r="B69" s="8"/>
      <c r="C69" s="8"/>
      <c r="D69" s="8"/>
      <c r="E69" s="9"/>
      <c r="F69" s="8"/>
      <c r="G69" s="8"/>
    </row>
    <row r="70" spans="2:10" s="27" customFormat="1" ht="18" x14ac:dyDescent="0.25">
      <c r="B70" s="8"/>
      <c r="C70" s="8"/>
      <c r="D70" s="8"/>
      <c r="E70" s="9"/>
      <c r="F70" s="8"/>
      <c r="G70" s="8"/>
    </row>
    <row r="71" spans="2:10" s="27" customFormat="1" ht="18" x14ac:dyDescent="0.25">
      <c r="B71" s="8"/>
      <c r="C71" s="8"/>
      <c r="D71" s="8"/>
      <c r="E71" s="9"/>
      <c r="F71" s="8"/>
      <c r="G71" s="8"/>
    </row>
    <row r="72" spans="2:10" ht="18" x14ac:dyDescent="0.25">
      <c r="B72" s="8"/>
      <c r="C72" s="8"/>
      <c r="D72" s="8"/>
      <c r="E72" s="9"/>
      <c r="H72" s="8"/>
      <c r="I72" s="8"/>
      <c r="J72" s="8"/>
    </row>
    <row r="73" spans="2:10" ht="18" x14ac:dyDescent="0.25">
      <c r="B73" s="8"/>
      <c r="C73" s="8"/>
      <c r="D73" s="8"/>
      <c r="E73" s="9"/>
      <c r="H73" s="8"/>
      <c r="I73" s="8"/>
      <c r="J73" s="8"/>
    </row>
    <row r="74" spans="2:10" ht="18" x14ac:dyDescent="0.25">
      <c r="B74" s="8"/>
      <c r="C74" s="8"/>
      <c r="D74" s="8"/>
      <c r="E74" s="9"/>
      <c r="H74" s="8"/>
      <c r="I74" s="8"/>
      <c r="J74" s="8"/>
    </row>
    <row r="75" spans="2:10" ht="18" x14ac:dyDescent="0.25">
      <c r="B75" s="8"/>
      <c r="C75" s="8"/>
      <c r="D75" s="8"/>
      <c r="E75" s="9"/>
      <c r="H75" s="8"/>
      <c r="I75" s="8"/>
      <c r="J75" s="8"/>
    </row>
    <row r="76" spans="2:10" ht="18" x14ac:dyDescent="0.25">
      <c r="B76" s="8"/>
      <c r="C76" s="8"/>
      <c r="D76" s="8"/>
      <c r="E76" s="9"/>
      <c r="H76" s="8"/>
      <c r="I76" s="8"/>
      <c r="J76" s="8"/>
    </row>
    <row r="77" spans="2:10" ht="18" x14ac:dyDescent="0.25">
      <c r="B77" s="8"/>
      <c r="C77" s="8"/>
      <c r="D77" s="8"/>
      <c r="E77" s="9"/>
      <c r="H77" s="8"/>
      <c r="I77" s="8"/>
      <c r="J77" s="8"/>
    </row>
    <row r="78" spans="2:10" ht="18" x14ac:dyDescent="0.25">
      <c r="B78" s="8"/>
      <c r="C78" s="8"/>
      <c r="D78" s="8"/>
      <c r="E78" s="9"/>
      <c r="H78" s="8"/>
      <c r="I78" s="8"/>
      <c r="J78" s="8"/>
    </row>
    <row r="79" spans="2:10" ht="18" x14ac:dyDescent="0.25">
      <c r="B79" s="8"/>
      <c r="C79" s="8"/>
      <c r="D79" s="8"/>
      <c r="E79" s="9"/>
      <c r="H79" s="8"/>
      <c r="I79" s="8"/>
      <c r="J79" s="8"/>
    </row>
    <row r="80" spans="2:10" ht="18" x14ac:dyDescent="0.25">
      <c r="B80" s="8"/>
      <c r="C80" s="8"/>
      <c r="D80" s="8"/>
      <c r="E80" s="9"/>
      <c r="H80" s="8"/>
      <c r="I80" s="8"/>
      <c r="J80" s="8"/>
    </row>
    <row r="81" spans="5:5" s="8" customFormat="1" ht="18" x14ac:dyDescent="0.25">
      <c r="E81" s="9"/>
    </row>
    <row r="82" spans="5:5" s="8" customFormat="1" ht="18" x14ac:dyDescent="0.25">
      <c r="E82" s="9"/>
    </row>
    <row r="83" spans="5:5" s="8" customFormat="1" ht="38.25" customHeight="1" x14ac:dyDescent="0.25">
      <c r="E83" s="9"/>
    </row>
    <row r="84" spans="5:5" s="8" customFormat="1" ht="18" x14ac:dyDescent="0.25">
      <c r="E84" s="9"/>
    </row>
    <row r="85" spans="5:5" s="8" customFormat="1" ht="18" x14ac:dyDescent="0.25">
      <c r="E85" s="9"/>
    </row>
    <row r="86" spans="5:5" s="8" customFormat="1" ht="18" x14ac:dyDescent="0.25">
      <c r="E86" s="9"/>
    </row>
    <row r="87" spans="5:5" s="8" customFormat="1" ht="18" x14ac:dyDescent="0.25">
      <c r="E87" s="9"/>
    </row>
    <row r="88" spans="5:5" s="8" customFormat="1" ht="18" x14ac:dyDescent="0.25">
      <c r="E88" s="9"/>
    </row>
    <row r="89" spans="5:5" s="8" customFormat="1" ht="18" x14ac:dyDescent="0.25">
      <c r="E89" s="9"/>
    </row>
    <row r="90" spans="5:5" s="8" customFormat="1" ht="18" x14ac:dyDescent="0.25">
      <c r="E90" s="9"/>
    </row>
    <row r="91" spans="5:5" s="8" customFormat="1" ht="18" x14ac:dyDescent="0.25">
      <c r="E91" s="9"/>
    </row>
    <row r="92" spans="5:5" s="8" customFormat="1" ht="18" x14ac:dyDescent="0.25">
      <c r="E92" s="9"/>
    </row>
    <row r="93" spans="5:5" s="8" customFormat="1" ht="18" x14ac:dyDescent="0.25">
      <c r="E93" s="9"/>
    </row>
    <row r="94" spans="5:5" s="8" customFormat="1" ht="18" x14ac:dyDescent="0.25">
      <c r="E94" s="9"/>
    </row>
    <row r="95" spans="5:5" s="8" customFormat="1" ht="18" x14ac:dyDescent="0.25">
      <c r="E95" s="9"/>
    </row>
    <row r="96" spans="5:5" s="8" customFormat="1" ht="18" x14ac:dyDescent="0.25">
      <c r="E96" s="9"/>
    </row>
    <row r="97" spans="5:5" s="8" customFormat="1" ht="18" x14ac:dyDescent="0.25">
      <c r="E97" s="9"/>
    </row>
    <row r="98" spans="5:5" s="8" customFormat="1" ht="18" x14ac:dyDescent="0.25">
      <c r="E98" s="9"/>
    </row>
    <row r="99" spans="5:5" s="8" customFormat="1" ht="18" x14ac:dyDescent="0.25">
      <c r="E99" s="9"/>
    </row>
    <row r="100" spans="5:5" s="8" customFormat="1" ht="18" x14ac:dyDescent="0.25">
      <c r="E100" s="9"/>
    </row>
    <row r="101" spans="5:5" s="8" customFormat="1" ht="18" x14ac:dyDescent="0.25">
      <c r="E101" s="9"/>
    </row>
    <row r="102" spans="5:5" s="8" customFormat="1" ht="18" x14ac:dyDescent="0.25">
      <c r="E102" s="9"/>
    </row>
    <row r="103" spans="5:5" s="8" customFormat="1" ht="18" x14ac:dyDescent="0.25">
      <c r="E103" s="9"/>
    </row>
    <row r="104" spans="5:5" s="8" customFormat="1" ht="18" x14ac:dyDescent="0.25">
      <c r="E104" s="9"/>
    </row>
    <row r="105" spans="5:5" s="8" customFormat="1" ht="18" x14ac:dyDescent="0.25">
      <c r="E105" s="9"/>
    </row>
    <row r="106" spans="5:5" s="8" customFormat="1" ht="18" x14ac:dyDescent="0.25">
      <c r="E106" s="9"/>
    </row>
    <row r="107" spans="5:5" s="8" customFormat="1" ht="18" x14ac:dyDescent="0.25">
      <c r="E107" s="9"/>
    </row>
    <row r="108" spans="5:5" s="8" customFormat="1" ht="18" x14ac:dyDescent="0.25">
      <c r="E108" s="9"/>
    </row>
    <row r="109" spans="5:5" s="8" customFormat="1" ht="18" x14ac:dyDescent="0.25">
      <c r="E109" s="9"/>
    </row>
    <row r="110" spans="5:5" s="8" customFormat="1" ht="18" x14ac:dyDescent="0.25">
      <c r="E110" s="9"/>
    </row>
    <row r="111" spans="5:5" s="8" customFormat="1" ht="18" x14ac:dyDescent="0.25">
      <c r="E111" s="9"/>
    </row>
    <row r="112" spans="5:5" s="8" customFormat="1" ht="18" x14ac:dyDescent="0.25">
      <c r="E112" s="9"/>
    </row>
    <row r="113" spans="5:5" s="8" customFormat="1" ht="18" x14ac:dyDescent="0.25">
      <c r="E113" s="9"/>
    </row>
    <row r="114" spans="5:5" s="8" customFormat="1" ht="18" x14ac:dyDescent="0.25">
      <c r="E114" s="9"/>
    </row>
    <row r="115" spans="5:5" s="8" customFormat="1" ht="18" x14ac:dyDescent="0.25">
      <c r="E115" s="9"/>
    </row>
    <row r="116" spans="5:5" s="8" customFormat="1" ht="18" x14ac:dyDescent="0.25">
      <c r="E116" s="9"/>
    </row>
    <row r="117" spans="5:5" s="8" customFormat="1" ht="18" x14ac:dyDescent="0.25">
      <c r="E117" s="9"/>
    </row>
    <row r="118" spans="5:5" s="8" customFormat="1" ht="18" x14ac:dyDescent="0.25">
      <c r="E118" s="9"/>
    </row>
    <row r="119" spans="5:5" s="8" customFormat="1" ht="18" x14ac:dyDescent="0.25">
      <c r="E119" s="9"/>
    </row>
    <row r="120" spans="5:5" s="8" customFormat="1" ht="18" x14ac:dyDescent="0.25">
      <c r="E120" s="9"/>
    </row>
    <row r="121" spans="5:5" s="8" customFormat="1" ht="18" x14ac:dyDescent="0.25">
      <c r="E121" s="9"/>
    </row>
    <row r="122" spans="5:5" s="8" customFormat="1" ht="18" x14ac:dyDescent="0.25">
      <c r="E122" s="9"/>
    </row>
    <row r="123" spans="5:5" s="8" customFormat="1" ht="18" x14ac:dyDescent="0.25">
      <c r="E123" s="9"/>
    </row>
    <row r="124" spans="5:5" s="8" customFormat="1" ht="18" x14ac:dyDescent="0.25">
      <c r="E124" s="9"/>
    </row>
    <row r="125" spans="5:5" s="8" customFormat="1" ht="18" x14ac:dyDescent="0.25">
      <c r="E125" s="9"/>
    </row>
    <row r="126" spans="5:5" s="8" customFormat="1" ht="18" x14ac:dyDescent="0.25">
      <c r="E126" s="9"/>
    </row>
    <row r="127" spans="5:5" s="8" customFormat="1" ht="18" x14ac:dyDescent="0.25">
      <c r="E127" s="9"/>
    </row>
    <row r="128" spans="5:5" s="8" customFormat="1" ht="18" x14ac:dyDescent="0.25">
      <c r="E128" s="9"/>
    </row>
    <row r="129" spans="5:5" s="8" customFormat="1" ht="18" x14ac:dyDescent="0.25">
      <c r="E129" s="9"/>
    </row>
    <row r="130" spans="5:5" s="8" customFormat="1" ht="18" x14ac:dyDescent="0.25">
      <c r="E130" s="9"/>
    </row>
    <row r="131" spans="5:5" s="8" customFormat="1" ht="18" x14ac:dyDescent="0.25">
      <c r="E131" s="9"/>
    </row>
    <row r="132" spans="5:5" s="8" customFormat="1" ht="18" x14ac:dyDescent="0.25">
      <c r="E132" s="9"/>
    </row>
    <row r="133" spans="5:5" s="8" customFormat="1" ht="18" x14ac:dyDescent="0.25">
      <c r="E133" s="9"/>
    </row>
    <row r="134" spans="5:5" s="8" customFormat="1" ht="18" x14ac:dyDescent="0.25">
      <c r="E134" s="9"/>
    </row>
    <row r="135" spans="5:5" s="8" customFormat="1" ht="18" x14ac:dyDescent="0.25">
      <c r="E135" s="9"/>
    </row>
    <row r="136" spans="5:5" s="8" customFormat="1" ht="18" x14ac:dyDescent="0.25">
      <c r="E136" s="9"/>
    </row>
    <row r="137" spans="5:5" s="8" customFormat="1" ht="18" x14ac:dyDescent="0.25">
      <c r="E137" s="9"/>
    </row>
    <row r="138" spans="5:5" s="8" customFormat="1" ht="18" x14ac:dyDescent="0.25">
      <c r="E138" s="9"/>
    </row>
    <row r="139" spans="5:5" s="8" customFormat="1" ht="18" x14ac:dyDescent="0.25">
      <c r="E139" s="9"/>
    </row>
    <row r="140" spans="5:5" s="8" customFormat="1" ht="18" x14ac:dyDescent="0.25">
      <c r="E140" s="9"/>
    </row>
    <row r="141" spans="5:5" s="8" customFormat="1" ht="18" x14ac:dyDescent="0.25">
      <c r="E141" s="9"/>
    </row>
    <row r="142" spans="5:5" s="8" customFormat="1" ht="18" x14ac:dyDescent="0.25">
      <c r="E142" s="9"/>
    </row>
    <row r="143" spans="5:5" s="8" customFormat="1" ht="18" x14ac:dyDescent="0.25">
      <c r="E143" s="9"/>
    </row>
    <row r="144" spans="5:5" s="8" customFormat="1" ht="18" x14ac:dyDescent="0.25">
      <c r="E144" s="9"/>
    </row>
    <row r="145" spans="5:5" s="8" customFormat="1" ht="18" x14ac:dyDescent="0.25">
      <c r="E145" s="9"/>
    </row>
    <row r="146" spans="5:5" s="8" customFormat="1" ht="18" x14ac:dyDescent="0.25">
      <c r="E146" s="9"/>
    </row>
    <row r="147" spans="5:5" s="8" customFormat="1" ht="18" x14ac:dyDescent="0.25">
      <c r="E147" s="9"/>
    </row>
    <row r="148" spans="5:5" s="8" customFormat="1" ht="18" x14ac:dyDescent="0.25">
      <c r="E148" s="9"/>
    </row>
    <row r="149" spans="5:5" s="8" customFormat="1" ht="18" x14ac:dyDescent="0.25">
      <c r="E149" s="9"/>
    </row>
    <row r="150" spans="5:5" s="8" customFormat="1" ht="18" x14ac:dyDescent="0.25">
      <c r="E150" s="9"/>
    </row>
    <row r="151" spans="5:5" s="8" customFormat="1" ht="18" x14ac:dyDescent="0.25">
      <c r="E151" s="9"/>
    </row>
    <row r="152" spans="5:5" s="8" customFormat="1" ht="18" x14ac:dyDescent="0.25">
      <c r="E152" s="9"/>
    </row>
    <row r="153" spans="5:5" s="8" customFormat="1" ht="18" x14ac:dyDescent="0.25">
      <c r="E153" s="9"/>
    </row>
    <row r="154" spans="5:5" s="8" customFormat="1" ht="18" x14ac:dyDescent="0.25">
      <c r="E154" s="9"/>
    </row>
    <row r="155" spans="5:5" s="8" customFormat="1" ht="18" x14ac:dyDescent="0.25">
      <c r="E155" s="9"/>
    </row>
    <row r="156" spans="5:5" s="8" customFormat="1" ht="18" x14ac:dyDescent="0.25">
      <c r="E156" s="9"/>
    </row>
    <row r="157" spans="5:5" s="8" customFormat="1" ht="18" x14ac:dyDescent="0.25">
      <c r="E157" s="9"/>
    </row>
    <row r="158" spans="5:5" s="8" customFormat="1" ht="18" x14ac:dyDescent="0.25">
      <c r="E158" s="9"/>
    </row>
    <row r="159" spans="5:5" s="8" customFormat="1" ht="18" x14ac:dyDescent="0.25">
      <c r="E159" s="9"/>
    </row>
    <row r="160" spans="5:5" s="8" customFormat="1" ht="18" x14ac:dyDescent="0.25">
      <c r="E160" s="9"/>
    </row>
    <row r="161" spans="2:10" ht="18" x14ac:dyDescent="0.25">
      <c r="B161" s="8"/>
      <c r="C161" s="8"/>
      <c r="D161" s="8"/>
      <c r="E161" s="9"/>
      <c r="H161" s="8"/>
      <c r="I161" s="8"/>
      <c r="J161" s="8"/>
    </row>
    <row r="162" spans="2:10" ht="18" x14ac:dyDescent="0.25">
      <c r="B162" s="8"/>
      <c r="C162" s="8"/>
      <c r="D162" s="8"/>
      <c r="E162" s="9"/>
      <c r="H162" s="8"/>
      <c r="I162" s="8"/>
      <c r="J162" s="8"/>
    </row>
    <row r="163" spans="2:10" ht="18" x14ac:dyDescent="0.25">
      <c r="B163" s="8"/>
      <c r="C163" s="8"/>
      <c r="D163" s="8"/>
      <c r="E163" s="9"/>
      <c r="H163" s="8"/>
      <c r="I163" s="8"/>
      <c r="J163" s="8"/>
    </row>
    <row r="164" spans="2:10" x14ac:dyDescent="0.25">
      <c r="C164" s="8"/>
      <c r="D164" s="8"/>
      <c r="E164" s="29"/>
      <c r="F164" s="29"/>
      <c r="G164" s="29"/>
      <c r="H164" s="8"/>
      <c r="I164" s="8"/>
      <c r="J164" s="8"/>
    </row>
    <row r="165" spans="2:10" x14ac:dyDescent="0.25">
      <c r="C165" s="8"/>
      <c r="D165" s="8"/>
      <c r="E165" s="29"/>
      <c r="F165" s="29"/>
      <c r="G165" s="29"/>
      <c r="H165" s="8"/>
      <c r="I165" s="8"/>
      <c r="J165" s="8"/>
    </row>
    <row r="166" spans="2:10" x14ac:dyDescent="0.25">
      <c r="C166" s="8"/>
      <c r="D166" s="8"/>
      <c r="E166" s="29"/>
      <c r="F166" s="29"/>
      <c r="G166" s="29"/>
      <c r="H166" s="8"/>
      <c r="I166" s="8"/>
      <c r="J166" s="8"/>
    </row>
    <row r="167" spans="2:10" x14ac:dyDescent="0.25">
      <c r="C167" s="8"/>
      <c r="D167" s="8"/>
      <c r="E167" s="29"/>
      <c r="F167" s="29"/>
      <c r="G167" s="29"/>
      <c r="H167" s="8"/>
      <c r="I167" s="8"/>
      <c r="J167" s="8"/>
    </row>
    <row r="168" spans="2:10" x14ac:dyDescent="0.25">
      <c r="C168" s="8"/>
      <c r="D168" s="8"/>
      <c r="E168" s="29"/>
      <c r="F168" s="29"/>
      <c r="G168" s="29"/>
      <c r="H168" s="8"/>
      <c r="I168" s="8"/>
      <c r="J168" s="8"/>
    </row>
    <row r="169" spans="2:10" x14ac:dyDescent="0.25">
      <c r="J169" s="8"/>
    </row>
    <row r="170" spans="2:10" x14ac:dyDescent="0.25">
      <c r="J170" s="8"/>
    </row>
  </sheetData>
  <sheetProtection deleteRows="0"/>
  <mergeCells count="36">
    <mergeCell ref="B17:G17"/>
    <mergeCell ref="H17:I17"/>
    <mergeCell ref="J17:K20"/>
    <mergeCell ref="B18:G18"/>
    <mergeCell ref="H18:I18"/>
    <mergeCell ref="B19:G19"/>
    <mergeCell ref="H19:I19"/>
    <mergeCell ref="B20:G20"/>
    <mergeCell ref="H20:I20"/>
    <mergeCell ref="B16:G16"/>
    <mergeCell ref="H16:K16"/>
    <mergeCell ref="A13:A14"/>
    <mergeCell ref="B13:B14"/>
    <mergeCell ref="C13:C14"/>
    <mergeCell ref="D13:D14"/>
    <mergeCell ref="E13:E14"/>
    <mergeCell ref="F13:F14"/>
    <mergeCell ref="G13:G14"/>
    <mergeCell ref="H13:H14"/>
    <mergeCell ref="I13:I14"/>
    <mergeCell ref="J13:J14"/>
    <mergeCell ref="K13:K14"/>
    <mergeCell ref="E6:F6"/>
    <mergeCell ref="G6:H6"/>
    <mergeCell ref="I6:K6"/>
    <mergeCell ref="I8:J8"/>
    <mergeCell ref="K8:K12"/>
    <mergeCell ref="I9:J9"/>
    <mergeCell ref="G10:H10"/>
    <mergeCell ref="B5:D5"/>
    <mergeCell ref="E5:K5"/>
    <mergeCell ref="A1:D1"/>
    <mergeCell ref="A2:K2"/>
    <mergeCell ref="C3:I3"/>
    <mergeCell ref="B4:D4"/>
    <mergeCell ref="E4:K4"/>
  </mergeCells>
  <dataValidations disablePrompts="1" count="2">
    <dataValidation type="list" allowBlank="1" showInputMessage="1" showErrorMessage="1" sqref="I6:K6">
      <formula1>"Nghỉ hưu ở tuổi bình thường,Nghỉ hưu ở tuổi thấp hơn"</formula1>
    </dataValidation>
    <dataValidation type="list" allowBlank="1" showInputMessage="1" showErrorMessage="1" sqref="K3">
      <formula1>"Nam, Nữ"</formula1>
    </dataValidation>
  </dataValidations>
  <pageMargins left="0.19685039370078741" right="0.19685039370078741" top="0.55118110236220474" bottom="0.31496062992125984" header="0.35433070866141736" footer="0.23622047244094491"/>
  <pageSetup paperSize="9" scale="9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D1:M117"/>
  <sheetViews>
    <sheetView topLeftCell="A55" workbookViewId="0">
      <selection activeCell="E4" sqref="E4"/>
    </sheetView>
  </sheetViews>
  <sheetFormatPr defaultRowHeight="15.75" x14ac:dyDescent="0.25"/>
  <sheetData>
    <row r="1" spans="4:13" ht="16.5" thickBot="1" x14ac:dyDescent="0.3">
      <c r="D1" s="122" t="s">
        <v>11</v>
      </c>
      <c r="E1" s="123"/>
      <c r="F1" s="123"/>
      <c r="G1" s="123"/>
      <c r="H1" s="124"/>
      <c r="I1" s="122" t="s">
        <v>12</v>
      </c>
      <c r="J1" s="123"/>
      <c r="K1" s="123"/>
      <c r="L1" s="123"/>
      <c r="M1" s="124"/>
    </row>
    <row r="2" spans="4:13" ht="16.5" thickBot="1" x14ac:dyDescent="0.3">
      <c r="D2" s="122" t="s">
        <v>13</v>
      </c>
      <c r="E2" s="124"/>
      <c r="F2" s="125" t="s">
        <v>14</v>
      </c>
      <c r="G2" s="122" t="s">
        <v>15</v>
      </c>
      <c r="H2" s="124"/>
      <c r="I2" s="122" t="s">
        <v>13</v>
      </c>
      <c r="J2" s="124"/>
      <c r="K2" s="125" t="s">
        <v>14</v>
      </c>
      <c r="L2" s="122" t="s">
        <v>15</v>
      </c>
      <c r="M2" s="124"/>
    </row>
    <row r="3" spans="4:13" ht="16.5" thickBot="1" x14ac:dyDescent="0.3">
      <c r="D3" s="1" t="s">
        <v>16</v>
      </c>
      <c r="E3" s="2" t="s">
        <v>17</v>
      </c>
      <c r="F3" s="126"/>
      <c r="G3" s="2" t="s">
        <v>16</v>
      </c>
      <c r="H3" s="2" t="s">
        <v>17</v>
      </c>
      <c r="I3" s="2" t="s">
        <v>16</v>
      </c>
      <c r="J3" s="2" t="s">
        <v>17</v>
      </c>
      <c r="K3" s="126"/>
      <c r="L3" s="2" t="s">
        <v>16</v>
      </c>
      <c r="M3" s="2" t="s">
        <v>17</v>
      </c>
    </row>
    <row r="4" spans="4:13" ht="16.5" thickBot="1" x14ac:dyDescent="0.3">
      <c r="D4" s="1">
        <v>1</v>
      </c>
      <c r="E4" s="2">
        <v>1961</v>
      </c>
      <c r="F4" s="127" t="s">
        <v>18</v>
      </c>
      <c r="G4" s="2">
        <v>5</v>
      </c>
      <c r="H4" s="2">
        <v>2021</v>
      </c>
      <c r="I4" s="2">
        <v>1</v>
      </c>
      <c r="J4" s="2">
        <v>1966</v>
      </c>
      <c r="K4" s="127" t="s">
        <v>19</v>
      </c>
      <c r="L4" s="2">
        <v>6</v>
      </c>
      <c r="M4" s="2">
        <v>2021</v>
      </c>
    </row>
    <row r="5" spans="4:13" ht="16.5" thickBot="1" x14ac:dyDescent="0.3">
      <c r="D5" s="1">
        <v>2</v>
      </c>
      <c r="E5" s="2">
        <v>1961</v>
      </c>
      <c r="F5" s="128"/>
      <c r="G5" s="2">
        <v>6</v>
      </c>
      <c r="H5" s="2">
        <v>2021</v>
      </c>
      <c r="I5" s="2">
        <v>2</v>
      </c>
      <c r="J5" s="2">
        <v>1966</v>
      </c>
      <c r="K5" s="128"/>
      <c r="L5" s="2">
        <v>7</v>
      </c>
      <c r="M5" s="2">
        <v>2021</v>
      </c>
    </row>
    <row r="6" spans="4:13" ht="16.5" thickBot="1" x14ac:dyDescent="0.3">
      <c r="D6" s="1"/>
      <c r="E6" s="2"/>
      <c r="F6" s="128"/>
      <c r="G6" s="2"/>
      <c r="H6" s="2"/>
      <c r="I6" s="2"/>
      <c r="J6" s="2"/>
      <c r="K6" s="128"/>
      <c r="L6" s="2"/>
      <c r="M6" s="2"/>
    </row>
    <row r="7" spans="4:13" ht="16.5" thickBot="1" x14ac:dyDescent="0.3">
      <c r="D7" s="1">
        <v>3</v>
      </c>
      <c r="E7" s="2">
        <v>1961</v>
      </c>
      <c r="F7" s="128"/>
      <c r="G7" s="2">
        <v>7</v>
      </c>
      <c r="H7" s="2">
        <v>2021</v>
      </c>
      <c r="I7" s="2">
        <v>3</v>
      </c>
      <c r="J7" s="2">
        <v>1966</v>
      </c>
      <c r="K7" s="128"/>
      <c r="L7" s="2">
        <v>8</v>
      </c>
      <c r="M7" s="2">
        <v>2021</v>
      </c>
    </row>
    <row r="8" spans="4:13" ht="16.5" thickBot="1" x14ac:dyDescent="0.3">
      <c r="D8" s="1">
        <v>4</v>
      </c>
      <c r="E8" s="2">
        <v>1961</v>
      </c>
      <c r="F8" s="128"/>
      <c r="G8" s="2">
        <v>8</v>
      </c>
      <c r="H8" s="2">
        <v>2021</v>
      </c>
      <c r="I8" s="2">
        <v>4</v>
      </c>
      <c r="J8" s="2">
        <v>1966</v>
      </c>
      <c r="K8" s="128"/>
      <c r="L8" s="2">
        <v>9</v>
      </c>
      <c r="M8" s="2">
        <v>2021</v>
      </c>
    </row>
    <row r="9" spans="4:13" ht="16.5" thickBot="1" x14ac:dyDescent="0.3">
      <c r="D9" s="1">
        <v>5</v>
      </c>
      <c r="E9" s="2">
        <v>1961</v>
      </c>
      <c r="F9" s="128"/>
      <c r="G9" s="2">
        <v>9</v>
      </c>
      <c r="H9" s="2">
        <v>2021</v>
      </c>
      <c r="I9" s="2">
        <v>5</v>
      </c>
      <c r="J9" s="2">
        <v>1966</v>
      </c>
      <c r="K9" s="128"/>
      <c r="L9" s="2">
        <v>10</v>
      </c>
      <c r="M9" s="2">
        <v>2021</v>
      </c>
    </row>
    <row r="10" spans="4:13" ht="16.5" thickBot="1" x14ac:dyDescent="0.3">
      <c r="D10" s="1">
        <v>6</v>
      </c>
      <c r="E10" s="2">
        <v>1961</v>
      </c>
      <c r="F10" s="128"/>
      <c r="G10" s="2">
        <v>10</v>
      </c>
      <c r="H10" s="2">
        <v>2021</v>
      </c>
      <c r="I10" s="2">
        <v>6</v>
      </c>
      <c r="J10" s="2">
        <v>1966</v>
      </c>
      <c r="K10" s="128"/>
      <c r="L10" s="2">
        <v>11</v>
      </c>
      <c r="M10" s="2">
        <v>2021</v>
      </c>
    </row>
    <row r="11" spans="4:13" ht="16.5" thickBot="1" x14ac:dyDescent="0.3">
      <c r="D11" s="1">
        <v>7</v>
      </c>
      <c r="E11" s="2">
        <v>1961</v>
      </c>
      <c r="F11" s="128"/>
      <c r="G11" s="2">
        <v>11</v>
      </c>
      <c r="H11" s="2">
        <v>2021</v>
      </c>
      <c r="I11" s="2">
        <v>7</v>
      </c>
      <c r="J11" s="2">
        <v>1966</v>
      </c>
      <c r="K11" s="128"/>
      <c r="L11" s="2">
        <v>12</v>
      </c>
      <c r="M11" s="2">
        <v>2021</v>
      </c>
    </row>
    <row r="12" spans="4:13" ht="16.5" thickBot="1" x14ac:dyDescent="0.3">
      <c r="D12" s="1">
        <v>8</v>
      </c>
      <c r="E12" s="2">
        <v>1961</v>
      </c>
      <c r="F12" s="128"/>
      <c r="G12" s="2">
        <v>12</v>
      </c>
      <c r="H12" s="2">
        <v>2021</v>
      </c>
      <c r="I12" s="2">
        <v>8</v>
      </c>
      <c r="J12" s="2">
        <v>1966</v>
      </c>
      <c r="K12" s="129"/>
      <c r="L12" s="3">
        <v>1</v>
      </c>
      <c r="M12" s="2">
        <v>2022</v>
      </c>
    </row>
    <row r="13" spans="4:13" ht="16.5" thickBot="1" x14ac:dyDescent="0.3">
      <c r="D13" s="1">
        <v>9</v>
      </c>
      <c r="E13" s="2">
        <v>1961</v>
      </c>
      <c r="F13" s="129"/>
      <c r="G13" s="3">
        <v>1</v>
      </c>
      <c r="H13" s="2">
        <v>2022</v>
      </c>
      <c r="I13" s="2">
        <v>9</v>
      </c>
      <c r="J13" s="2">
        <v>1966</v>
      </c>
      <c r="K13" s="127" t="s">
        <v>20</v>
      </c>
      <c r="L13" s="2">
        <v>6</v>
      </c>
      <c r="M13" s="2">
        <v>2022</v>
      </c>
    </row>
    <row r="14" spans="4:13" ht="16.5" thickBot="1" x14ac:dyDescent="0.3">
      <c r="D14" s="1">
        <v>10</v>
      </c>
      <c r="E14" s="2">
        <v>1961</v>
      </c>
      <c r="F14" s="127" t="s">
        <v>21</v>
      </c>
      <c r="G14" s="2">
        <v>5</v>
      </c>
      <c r="H14" s="2">
        <v>2022</v>
      </c>
      <c r="I14" s="2">
        <v>10</v>
      </c>
      <c r="J14" s="2">
        <v>1966</v>
      </c>
      <c r="K14" s="128"/>
      <c r="L14" s="2">
        <v>7</v>
      </c>
      <c r="M14" s="2">
        <v>2022</v>
      </c>
    </row>
    <row r="15" spans="4:13" ht="16.5" thickBot="1" x14ac:dyDescent="0.3">
      <c r="D15" s="1">
        <v>11</v>
      </c>
      <c r="E15" s="2">
        <v>1961</v>
      </c>
      <c r="F15" s="128"/>
      <c r="G15" s="2">
        <v>6</v>
      </c>
      <c r="H15" s="2">
        <v>2022</v>
      </c>
      <c r="I15" s="2">
        <v>11</v>
      </c>
      <c r="J15" s="2">
        <v>1966</v>
      </c>
      <c r="K15" s="128"/>
      <c r="L15" s="2">
        <v>8</v>
      </c>
      <c r="M15" s="2">
        <v>2022</v>
      </c>
    </row>
    <row r="16" spans="4:13" ht="16.5" thickBot="1" x14ac:dyDescent="0.3">
      <c r="D16" s="1">
        <v>12</v>
      </c>
      <c r="E16" s="2">
        <v>1961</v>
      </c>
      <c r="F16" s="128"/>
      <c r="G16" s="2">
        <v>7</v>
      </c>
      <c r="H16" s="2">
        <v>2022</v>
      </c>
      <c r="I16" s="2">
        <v>12</v>
      </c>
      <c r="J16" s="2">
        <v>1966</v>
      </c>
      <c r="K16" s="128"/>
      <c r="L16" s="2">
        <v>9</v>
      </c>
      <c r="M16" s="2">
        <v>2022</v>
      </c>
    </row>
    <row r="17" spans="4:13" ht="16.5" thickBot="1" x14ac:dyDescent="0.3">
      <c r="D17" s="1">
        <v>1</v>
      </c>
      <c r="E17" s="2">
        <v>1962</v>
      </c>
      <c r="F17" s="128"/>
      <c r="G17" s="2">
        <v>8</v>
      </c>
      <c r="H17" s="2">
        <v>2022</v>
      </c>
      <c r="I17" s="2">
        <v>1</v>
      </c>
      <c r="J17" s="2">
        <v>1967</v>
      </c>
      <c r="K17" s="128"/>
      <c r="L17" s="2">
        <v>10</v>
      </c>
      <c r="M17" s="2">
        <v>2022</v>
      </c>
    </row>
    <row r="18" spans="4:13" ht="16.5" thickBot="1" x14ac:dyDescent="0.3">
      <c r="D18" s="1">
        <v>2</v>
      </c>
      <c r="E18" s="2">
        <v>1962</v>
      </c>
      <c r="F18" s="128"/>
      <c r="G18" s="2">
        <v>9</v>
      </c>
      <c r="H18" s="2">
        <v>2022</v>
      </c>
      <c r="I18" s="2">
        <v>2</v>
      </c>
      <c r="J18" s="2">
        <v>1967</v>
      </c>
      <c r="K18" s="128"/>
      <c r="L18" s="2">
        <v>11</v>
      </c>
      <c r="M18" s="2">
        <v>2022</v>
      </c>
    </row>
    <row r="19" spans="4:13" ht="16.5" thickBot="1" x14ac:dyDescent="0.3">
      <c r="D19" s="1">
        <v>3</v>
      </c>
      <c r="E19" s="2">
        <v>1962</v>
      </c>
      <c r="F19" s="128"/>
      <c r="G19" s="2">
        <v>10</v>
      </c>
      <c r="H19" s="2">
        <v>2022</v>
      </c>
      <c r="I19" s="2">
        <v>3</v>
      </c>
      <c r="J19" s="2">
        <v>1967</v>
      </c>
      <c r="K19" s="128"/>
      <c r="L19" s="2">
        <v>12</v>
      </c>
      <c r="M19" s="2">
        <v>2022</v>
      </c>
    </row>
    <row r="20" spans="4:13" ht="16.5" thickBot="1" x14ac:dyDescent="0.3">
      <c r="D20" s="1">
        <v>4</v>
      </c>
      <c r="E20" s="2">
        <v>1962</v>
      </c>
      <c r="F20" s="128"/>
      <c r="G20" s="2">
        <v>11</v>
      </c>
      <c r="H20" s="2">
        <v>2022</v>
      </c>
      <c r="I20" s="2">
        <v>4</v>
      </c>
      <c r="J20" s="2">
        <v>1967</v>
      </c>
      <c r="K20" s="129"/>
      <c r="L20" s="3">
        <v>1</v>
      </c>
      <c r="M20" s="2">
        <v>2023</v>
      </c>
    </row>
    <row r="21" spans="4:13" ht="16.5" thickBot="1" x14ac:dyDescent="0.3">
      <c r="D21" s="1">
        <v>5</v>
      </c>
      <c r="E21" s="2">
        <v>1962</v>
      </c>
      <c r="F21" s="128"/>
      <c r="G21" s="2">
        <v>12</v>
      </c>
      <c r="H21" s="2">
        <v>2022</v>
      </c>
      <c r="I21" s="2">
        <v>5</v>
      </c>
      <c r="J21" s="2">
        <v>1967</v>
      </c>
      <c r="K21" s="127" t="s">
        <v>22</v>
      </c>
      <c r="L21" s="2">
        <v>6</v>
      </c>
      <c r="M21" s="2">
        <v>2023</v>
      </c>
    </row>
    <row r="22" spans="4:13" ht="16.5" thickBot="1" x14ac:dyDescent="0.3">
      <c r="D22" s="1">
        <v>6</v>
      </c>
      <c r="E22" s="2">
        <v>1962</v>
      </c>
      <c r="F22" s="129"/>
      <c r="G22" s="3">
        <v>1</v>
      </c>
      <c r="H22" s="2">
        <v>2023</v>
      </c>
      <c r="I22" s="2">
        <v>6</v>
      </c>
      <c r="J22" s="2">
        <v>1967</v>
      </c>
      <c r="K22" s="128"/>
      <c r="L22" s="2">
        <v>7</v>
      </c>
      <c r="M22" s="2">
        <v>2023</v>
      </c>
    </row>
    <row r="23" spans="4:13" ht="16.5" thickBot="1" x14ac:dyDescent="0.3">
      <c r="D23" s="1">
        <v>7</v>
      </c>
      <c r="E23" s="2">
        <v>1962</v>
      </c>
      <c r="F23" s="127" t="s">
        <v>23</v>
      </c>
      <c r="G23" s="2">
        <v>5</v>
      </c>
      <c r="H23" s="2">
        <v>2023</v>
      </c>
      <c r="I23" s="2">
        <v>7</v>
      </c>
      <c r="J23" s="2">
        <v>1967</v>
      </c>
      <c r="K23" s="128"/>
      <c r="L23" s="2">
        <v>8</v>
      </c>
      <c r="M23" s="2">
        <v>2023</v>
      </c>
    </row>
    <row r="24" spans="4:13" ht="16.5" thickBot="1" x14ac:dyDescent="0.3">
      <c r="D24" s="1">
        <v>8</v>
      </c>
      <c r="E24" s="2">
        <v>1962</v>
      </c>
      <c r="F24" s="128"/>
      <c r="G24" s="2">
        <v>6</v>
      </c>
      <c r="H24" s="2">
        <v>2023</v>
      </c>
      <c r="I24" s="2">
        <v>8</v>
      </c>
      <c r="J24" s="2">
        <v>1967</v>
      </c>
      <c r="K24" s="128"/>
      <c r="L24" s="2">
        <v>9</v>
      </c>
      <c r="M24" s="2">
        <v>2023</v>
      </c>
    </row>
    <row r="25" spans="4:13" ht="16.5" thickBot="1" x14ac:dyDescent="0.3">
      <c r="D25" s="1">
        <v>9</v>
      </c>
      <c r="E25" s="2">
        <v>1962</v>
      </c>
      <c r="F25" s="128"/>
      <c r="G25" s="2">
        <v>7</v>
      </c>
      <c r="H25" s="2">
        <v>2023</v>
      </c>
      <c r="I25" s="2">
        <v>9</v>
      </c>
      <c r="J25" s="2">
        <v>1967</v>
      </c>
      <c r="K25" s="128"/>
      <c r="L25" s="2">
        <v>10</v>
      </c>
      <c r="M25" s="2">
        <v>2023</v>
      </c>
    </row>
    <row r="26" spans="4:13" ht="16.5" thickBot="1" x14ac:dyDescent="0.3">
      <c r="D26" s="1">
        <v>10</v>
      </c>
      <c r="E26" s="2">
        <v>1962</v>
      </c>
      <c r="F26" s="128"/>
      <c r="G26" s="2">
        <v>8</v>
      </c>
      <c r="H26" s="2">
        <v>2023</v>
      </c>
      <c r="I26" s="2">
        <v>10</v>
      </c>
      <c r="J26" s="2">
        <v>1967</v>
      </c>
      <c r="K26" s="128"/>
      <c r="L26" s="2">
        <v>11</v>
      </c>
      <c r="M26" s="2">
        <v>2023</v>
      </c>
    </row>
    <row r="27" spans="4:13" ht="16.5" thickBot="1" x14ac:dyDescent="0.3">
      <c r="D27" s="1">
        <v>11</v>
      </c>
      <c r="E27" s="2">
        <v>1962</v>
      </c>
      <c r="F27" s="128"/>
      <c r="G27" s="2">
        <v>9</v>
      </c>
      <c r="H27" s="2">
        <v>2023</v>
      </c>
      <c r="I27" s="2">
        <v>11</v>
      </c>
      <c r="J27" s="2">
        <v>1967</v>
      </c>
      <c r="K27" s="128"/>
      <c r="L27" s="2">
        <v>12</v>
      </c>
      <c r="M27" s="2">
        <v>2023</v>
      </c>
    </row>
    <row r="28" spans="4:13" ht="16.5" thickBot="1" x14ac:dyDescent="0.3">
      <c r="D28" s="1">
        <v>12</v>
      </c>
      <c r="E28" s="2">
        <v>1962</v>
      </c>
      <c r="F28" s="128"/>
      <c r="G28" s="2">
        <v>10</v>
      </c>
      <c r="H28" s="2">
        <v>2023</v>
      </c>
      <c r="I28" s="2">
        <v>12</v>
      </c>
      <c r="J28" s="2">
        <v>1967</v>
      </c>
      <c r="K28" s="129"/>
      <c r="L28" s="3">
        <v>1</v>
      </c>
      <c r="M28" s="2">
        <v>2024</v>
      </c>
    </row>
    <row r="29" spans="4:13" ht="16.5" thickBot="1" x14ac:dyDescent="0.3">
      <c r="D29" s="1">
        <v>1</v>
      </c>
      <c r="E29" s="2">
        <v>1963</v>
      </c>
      <c r="F29" s="128"/>
      <c r="G29" s="2">
        <v>11</v>
      </c>
      <c r="H29" s="2">
        <v>2023</v>
      </c>
      <c r="I29" s="3">
        <v>1</v>
      </c>
      <c r="J29" s="2">
        <v>1968</v>
      </c>
      <c r="K29" s="127" t="s">
        <v>24</v>
      </c>
      <c r="L29" s="2">
        <v>6</v>
      </c>
      <c r="M29" s="2">
        <v>2024</v>
      </c>
    </row>
    <row r="30" spans="4:13" ht="16.5" thickBot="1" x14ac:dyDescent="0.3">
      <c r="D30" s="1">
        <v>2</v>
      </c>
      <c r="E30" s="2">
        <v>1963</v>
      </c>
      <c r="F30" s="128"/>
      <c r="G30" s="2">
        <v>12</v>
      </c>
      <c r="H30" s="2">
        <v>2023</v>
      </c>
      <c r="I30" s="2">
        <v>2</v>
      </c>
      <c r="J30" s="2">
        <v>1968</v>
      </c>
      <c r="K30" s="128"/>
      <c r="L30" s="2">
        <v>7</v>
      </c>
      <c r="M30" s="2">
        <v>2024</v>
      </c>
    </row>
    <row r="31" spans="4:13" ht="16.5" thickBot="1" x14ac:dyDescent="0.3">
      <c r="D31" s="1">
        <v>3</v>
      </c>
      <c r="E31" s="2">
        <v>1963</v>
      </c>
      <c r="F31" s="129"/>
      <c r="G31" s="3">
        <v>1</v>
      </c>
      <c r="H31" s="2">
        <v>2024</v>
      </c>
      <c r="I31" s="2">
        <v>3</v>
      </c>
      <c r="J31" s="2">
        <v>1968</v>
      </c>
      <c r="K31" s="128"/>
      <c r="L31" s="2">
        <v>8</v>
      </c>
      <c r="M31" s="2">
        <v>2024</v>
      </c>
    </row>
    <row r="32" spans="4:13" ht="16.5" thickBot="1" x14ac:dyDescent="0.3">
      <c r="D32" s="1">
        <v>4</v>
      </c>
      <c r="E32" s="2">
        <v>1963</v>
      </c>
      <c r="F32" s="127" t="s">
        <v>25</v>
      </c>
      <c r="G32" s="2">
        <v>5</v>
      </c>
      <c r="H32" s="2">
        <v>2024</v>
      </c>
      <c r="I32" s="2">
        <v>4</v>
      </c>
      <c r="J32" s="2">
        <v>1968</v>
      </c>
      <c r="K32" s="128"/>
      <c r="L32" s="2">
        <v>9</v>
      </c>
      <c r="M32" s="2">
        <v>2024</v>
      </c>
    </row>
    <row r="33" spans="4:13" ht="16.5" thickBot="1" x14ac:dyDescent="0.3">
      <c r="D33" s="1">
        <v>5</v>
      </c>
      <c r="E33" s="2">
        <v>1963</v>
      </c>
      <c r="F33" s="128"/>
      <c r="G33" s="2">
        <v>6</v>
      </c>
      <c r="H33" s="2">
        <v>2024</v>
      </c>
      <c r="I33" s="2">
        <v>5</v>
      </c>
      <c r="J33" s="2">
        <v>1968</v>
      </c>
      <c r="K33" s="128"/>
      <c r="L33" s="2">
        <v>10</v>
      </c>
      <c r="M33" s="2">
        <v>2024</v>
      </c>
    </row>
    <row r="34" spans="4:13" ht="16.5" thickBot="1" x14ac:dyDescent="0.3">
      <c r="D34" s="1">
        <v>6</v>
      </c>
      <c r="E34" s="2">
        <v>1963</v>
      </c>
      <c r="F34" s="128"/>
      <c r="G34" s="2">
        <v>7</v>
      </c>
      <c r="H34" s="2">
        <v>2024</v>
      </c>
      <c r="I34" s="2">
        <v>6</v>
      </c>
      <c r="J34" s="2">
        <v>1968</v>
      </c>
      <c r="K34" s="128"/>
      <c r="L34" s="2">
        <v>11</v>
      </c>
      <c r="M34" s="2">
        <v>2024</v>
      </c>
    </row>
    <row r="35" spans="4:13" ht="16.5" thickBot="1" x14ac:dyDescent="0.3">
      <c r="D35" s="1">
        <v>7</v>
      </c>
      <c r="E35" s="2">
        <v>1963</v>
      </c>
      <c r="F35" s="128"/>
      <c r="G35" s="2">
        <v>8</v>
      </c>
      <c r="H35" s="2">
        <v>2024</v>
      </c>
      <c r="I35" s="2">
        <v>7</v>
      </c>
      <c r="J35" s="2">
        <v>1968</v>
      </c>
      <c r="K35" s="128"/>
      <c r="L35" s="2">
        <v>12</v>
      </c>
      <c r="M35" s="2">
        <v>2024</v>
      </c>
    </row>
    <row r="36" spans="4:13" ht="16.5" thickBot="1" x14ac:dyDescent="0.3">
      <c r="D36" s="1">
        <v>8</v>
      </c>
      <c r="E36" s="2">
        <v>1963</v>
      </c>
      <c r="F36" s="128"/>
      <c r="G36" s="2">
        <v>9</v>
      </c>
      <c r="H36" s="2">
        <v>2024</v>
      </c>
      <c r="I36" s="2">
        <v>8</v>
      </c>
      <c r="J36" s="2">
        <v>1968</v>
      </c>
      <c r="K36" s="129"/>
      <c r="L36" s="3">
        <v>1</v>
      </c>
      <c r="M36" s="2">
        <v>2025</v>
      </c>
    </row>
    <row r="37" spans="4:13" ht="16.5" thickBot="1" x14ac:dyDescent="0.3">
      <c r="D37" s="1">
        <v>9</v>
      </c>
      <c r="E37" s="2">
        <v>1963</v>
      </c>
      <c r="F37" s="128"/>
      <c r="G37" s="2">
        <v>10</v>
      </c>
      <c r="H37" s="2">
        <v>2024</v>
      </c>
      <c r="I37" s="2">
        <v>9</v>
      </c>
      <c r="J37" s="2">
        <v>1968</v>
      </c>
      <c r="K37" s="127" t="s">
        <v>26</v>
      </c>
      <c r="L37" s="2">
        <v>6</v>
      </c>
      <c r="M37" s="2">
        <v>2025</v>
      </c>
    </row>
    <row r="38" spans="4:13" ht="16.5" thickBot="1" x14ac:dyDescent="0.3">
      <c r="D38" s="1">
        <v>10</v>
      </c>
      <c r="E38" s="2">
        <v>1963</v>
      </c>
      <c r="F38" s="128"/>
      <c r="G38" s="2">
        <v>11</v>
      </c>
      <c r="H38" s="2">
        <v>2024</v>
      </c>
      <c r="I38" s="2">
        <v>10</v>
      </c>
      <c r="J38" s="2">
        <v>1968</v>
      </c>
      <c r="K38" s="128"/>
      <c r="L38" s="2">
        <v>7</v>
      </c>
      <c r="M38" s="2">
        <v>2025</v>
      </c>
    </row>
    <row r="39" spans="4:13" ht="16.5" thickBot="1" x14ac:dyDescent="0.3">
      <c r="D39" s="1">
        <v>11</v>
      </c>
      <c r="E39" s="2">
        <v>1963</v>
      </c>
      <c r="F39" s="128"/>
      <c r="G39" s="2">
        <v>12</v>
      </c>
      <c r="H39" s="2">
        <v>2024</v>
      </c>
      <c r="I39" s="2">
        <v>11</v>
      </c>
      <c r="J39" s="2">
        <v>1968</v>
      </c>
      <c r="K39" s="128"/>
      <c r="L39" s="2">
        <v>8</v>
      </c>
      <c r="M39" s="2">
        <v>2025</v>
      </c>
    </row>
    <row r="40" spans="4:13" ht="16.5" thickBot="1" x14ac:dyDescent="0.3">
      <c r="D40" s="1">
        <v>12</v>
      </c>
      <c r="E40" s="2">
        <v>1963</v>
      </c>
      <c r="F40" s="129"/>
      <c r="G40" s="3">
        <v>1</v>
      </c>
      <c r="H40" s="2">
        <v>2025</v>
      </c>
      <c r="I40" s="2">
        <v>12</v>
      </c>
      <c r="J40" s="2">
        <v>1968</v>
      </c>
      <c r="K40" s="128"/>
      <c r="L40" s="2">
        <v>9</v>
      </c>
      <c r="M40" s="2">
        <v>2025</v>
      </c>
    </row>
    <row r="41" spans="4:13" ht="16.5" thickBot="1" x14ac:dyDescent="0.3">
      <c r="D41" s="1">
        <v>1</v>
      </c>
      <c r="E41" s="2">
        <v>1964</v>
      </c>
      <c r="F41" s="127" t="s">
        <v>27</v>
      </c>
      <c r="G41" s="2">
        <v>5</v>
      </c>
      <c r="H41" s="2">
        <v>2025</v>
      </c>
      <c r="I41" s="2">
        <v>1</v>
      </c>
      <c r="J41" s="2">
        <v>1969</v>
      </c>
      <c r="K41" s="128"/>
      <c r="L41" s="2">
        <v>10</v>
      </c>
      <c r="M41" s="2">
        <v>2025</v>
      </c>
    </row>
    <row r="42" spans="4:13" ht="16.5" thickBot="1" x14ac:dyDescent="0.3">
      <c r="D42" s="1">
        <v>2</v>
      </c>
      <c r="E42" s="2">
        <v>1964</v>
      </c>
      <c r="F42" s="128"/>
      <c r="G42" s="2">
        <v>6</v>
      </c>
      <c r="H42" s="2">
        <v>2025</v>
      </c>
      <c r="I42" s="2">
        <v>2</v>
      </c>
      <c r="J42" s="2">
        <v>1969</v>
      </c>
      <c r="K42" s="128"/>
      <c r="L42" s="2">
        <v>11</v>
      </c>
      <c r="M42" s="2">
        <v>2025</v>
      </c>
    </row>
    <row r="43" spans="4:13" ht="16.5" thickBot="1" x14ac:dyDescent="0.3">
      <c r="D43" s="1">
        <v>3</v>
      </c>
      <c r="E43" s="2">
        <v>1964</v>
      </c>
      <c r="F43" s="128"/>
      <c r="G43" s="2">
        <v>7</v>
      </c>
      <c r="H43" s="2">
        <v>2025</v>
      </c>
      <c r="I43" s="2">
        <v>3</v>
      </c>
      <c r="J43" s="2">
        <v>1969</v>
      </c>
      <c r="K43" s="128"/>
      <c r="L43" s="2">
        <v>12</v>
      </c>
      <c r="M43" s="2">
        <v>2025</v>
      </c>
    </row>
    <row r="44" spans="4:13" ht="16.5" thickBot="1" x14ac:dyDescent="0.3">
      <c r="D44" s="1">
        <v>4</v>
      </c>
      <c r="E44" s="2">
        <v>1964</v>
      </c>
      <c r="F44" s="128"/>
      <c r="G44" s="2">
        <v>8</v>
      </c>
      <c r="H44" s="2">
        <v>2025</v>
      </c>
      <c r="I44" s="2">
        <v>4</v>
      </c>
      <c r="J44" s="2">
        <v>1969</v>
      </c>
      <c r="K44" s="129"/>
      <c r="L44" s="3">
        <v>1</v>
      </c>
      <c r="M44" s="2">
        <v>2026</v>
      </c>
    </row>
    <row r="45" spans="4:13" ht="16.5" thickBot="1" x14ac:dyDescent="0.3">
      <c r="D45" s="4">
        <v>5</v>
      </c>
      <c r="E45" s="5">
        <v>1964</v>
      </c>
      <c r="F45" s="128"/>
      <c r="G45" s="5">
        <v>9</v>
      </c>
      <c r="H45" s="5">
        <v>2025</v>
      </c>
      <c r="I45" s="2">
        <v>5</v>
      </c>
      <c r="J45" s="2">
        <v>1969</v>
      </c>
      <c r="K45" s="127" t="s">
        <v>28</v>
      </c>
      <c r="L45" s="2">
        <v>6</v>
      </c>
      <c r="M45" s="2">
        <v>2026</v>
      </c>
    </row>
    <row r="46" spans="4:13" ht="16.5" thickBot="1" x14ac:dyDescent="0.3">
      <c r="D46" s="1">
        <v>6</v>
      </c>
      <c r="E46" s="2">
        <v>1964</v>
      </c>
      <c r="F46" s="128"/>
      <c r="G46" s="2">
        <v>10</v>
      </c>
      <c r="H46" s="2">
        <v>2025</v>
      </c>
      <c r="I46" s="2">
        <v>6</v>
      </c>
      <c r="J46" s="2">
        <v>1969</v>
      </c>
      <c r="K46" s="128"/>
      <c r="L46" s="2">
        <v>7</v>
      </c>
      <c r="M46" s="2">
        <v>2026</v>
      </c>
    </row>
    <row r="47" spans="4:13" ht="16.5" thickBot="1" x14ac:dyDescent="0.3">
      <c r="D47" s="1">
        <v>7</v>
      </c>
      <c r="E47" s="2">
        <v>1964</v>
      </c>
      <c r="F47" s="128"/>
      <c r="G47" s="2">
        <v>11</v>
      </c>
      <c r="H47" s="2">
        <v>2025</v>
      </c>
      <c r="I47" s="2">
        <v>7</v>
      </c>
      <c r="J47" s="2">
        <v>1969</v>
      </c>
      <c r="K47" s="128"/>
      <c r="L47" s="2">
        <v>8</v>
      </c>
      <c r="M47" s="2">
        <v>2026</v>
      </c>
    </row>
    <row r="48" spans="4:13" ht="16.5" thickBot="1" x14ac:dyDescent="0.3">
      <c r="D48" s="1">
        <v>8</v>
      </c>
      <c r="E48" s="2">
        <v>1964</v>
      </c>
      <c r="F48" s="128"/>
      <c r="G48" s="2">
        <v>12</v>
      </c>
      <c r="H48" s="2">
        <v>2025</v>
      </c>
      <c r="I48" s="2">
        <v>8</v>
      </c>
      <c r="J48" s="2">
        <v>1969</v>
      </c>
      <c r="K48" s="128"/>
      <c r="L48" s="2">
        <v>9</v>
      </c>
      <c r="M48" s="2">
        <v>2026</v>
      </c>
    </row>
    <row r="49" spans="4:13" ht="16.5" thickBot="1" x14ac:dyDescent="0.3">
      <c r="D49" s="1">
        <v>9</v>
      </c>
      <c r="E49" s="2">
        <v>1964</v>
      </c>
      <c r="F49" s="129"/>
      <c r="G49" s="3">
        <v>1</v>
      </c>
      <c r="H49" s="2">
        <v>2026</v>
      </c>
      <c r="I49" s="2">
        <v>9</v>
      </c>
      <c r="J49" s="2">
        <v>1969</v>
      </c>
      <c r="K49" s="128"/>
      <c r="L49" s="2">
        <v>10</v>
      </c>
      <c r="M49" s="2">
        <v>2026</v>
      </c>
    </row>
    <row r="50" spans="4:13" ht="16.5" thickBot="1" x14ac:dyDescent="0.3">
      <c r="D50" s="1">
        <v>10</v>
      </c>
      <c r="E50" s="2">
        <v>1964</v>
      </c>
      <c r="F50" s="127" t="s">
        <v>29</v>
      </c>
      <c r="G50" s="2">
        <v>5</v>
      </c>
      <c r="H50" s="2">
        <v>2026</v>
      </c>
      <c r="I50" s="2">
        <v>10</v>
      </c>
      <c r="J50" s="2">
        <v>1969</v>
      </c>
      <c r="K50" s="128"/>
      <c r="L50" s="2">
        <v>11</v>
      </c>
      <c r="M50" s="2">
        <v>2026</v>
      </c>
    </row>
    <row r="51" spans="4:13" ht="16.5" thickBot="1" x14ac:dyDescent="0.3">
      <c r="D51" s="1">
        <v>11</v>
      </c>
      <c r="E51" s="2">
        <v>1964</v>
      </c>
      <c r="F51" s="128"/>
      <c r="G51" s="2">
        <v>6</v>
      </c>
      <c r="H51" s="2">
        <v>2026</v>
      </c>
      <c r="I51" s="2">
        <v>11</v>
      </c>
      <c r="J51" s="2">
        <v>1969</v>
      </c>
      <c r="K51" s="128"/>
      <c r="L51" s="2">
        <v>12</v>
      </c>
      <c r="M51" s="2">
        <v>2026</v>
      </c>
    </row>
    <row r="52" spans="4:13" ht="16.5" thickBot="1" x14ac:dyDescent="0.3">
      <c r="D52" s="1">
        <v>12</v>
      </c>
      <c r="E52" s="2">
        <v>1964</v>
      </c>
      <c r="F52" s="128"/>
      <c r="G52" s="2">
        <v>7</v>
      </c>
      <c r="H52" s="2">
        <v>2026</v>
      </c>
      <c r="I52" s="2">
        <v>12</v>
      </c>
      <c r="J52" s="2">
        <v>1969</v>
      </c>
      <c r="K52" s="129"/>
      <c r="L52" s="3">
        <v>1</v>
      </c>
      <c r="M52" s="2">
        <v>2027</v>
      </c>
    </row>
    <row r="53" spans="4:13" ht="16.5" thickBot="1" x14ac:dyDescent="0.3">
      <c r="D53" s="1">
        <v>1</v>
      </c>
      <c r="E53" s="2">
        <v>1965</v>
      </c>
      <c r="F53" s="128"/>
      <c r="G53" s="2">
        <v>8</v>
      </c>
      <c r="H53" s="2">
        <v>2026</v>
      </c>
      <c r="I53" s="2">
        <v>1</v>
      </c>
      <c r="J53" s="2">
        <v>1970</v>
      </c>
      <c r="K53" s="127" t="s">
        <v>30</v>
      </c>
      <c r="L53" s="2">
        <v>6</v>
      </c>
      <c r="M53" s="2">
        <v>2027</v>
      </c>
    </row>
    <row r="54" spans="4:13" ht="16.5" thickBot="1" x14ac:dyDescent="0.3">
      <c r="D54" s="1">
        <v>2</v>
      </c>
      <c r="E54" s="2">
        <v>1965</v>
      </c>
      <c r="F54" s="128"/>
      <c r="G54" s="2">
        <v>9</v>
      </c>
      <c r="H54" s="2">
        <v>2026</v>
      </c>
      <c r="I54" s="2">
        <v>2</v>
      </c>
      <c r="J54" s="2">
        <v>1970</v>
      </c>
      <c r="K54" s="128"/>
      <c r="L54" s="2">
        <v>7</v>
      </c>
      <c r="M54" s="2">
        <v>2027</v>
      </c>
    </row>
    <row r="55" spans="4:13" ht="16.5" thickBot="1" x14ac:dyDescent="0.3">
      <c r="D55" s="1">
        <v>3</v>
      </c>
      <c r="E55" s="2">
        <v>1965</v>
      </c>
      <c r="F55" s="128"/>
      <c r="G55" s="2">
        <v>10</v>
      </c>
      <c r="H55" s="2">
        <v>2026</v>
      </c>
      <c r="I55" s="2">
        <v>3</v>
      </c>
      <c r="J55" s="2">
        <v>1970</v>
      </c>
      <c r="K55" s="128"/>
      <c r="L55" s="2">
        <v>8</v>
      </c>
      <c r="M55" s="2">
        <v>2027</v>
      </c>
    </row>
    <row r="56" spans="4:13" ht="16.5" thickBot="1" x14ac:dyDescent="0.3">
      <c r="D56" s="1">
        <v>4</v>
      </c>
      <c r="E56" s="2">
        <v>1965</v>
      </c>
      <c r="F56" s="128"/>
      <c r="G56" s="2">
        <v>11</v>
      </c>
      <c r="H56" s="2">
        <v>2026</v>
      </c>
      <c r="I56" s="2">
        <v>4</v>
      </c>
      <c r="J56" s="2">
        <v>1970</v>
      </c>
      <c r="K56" s="128"/>
      <c r="L56" s="2">
        <v>9</v>
      </c>
      <c r="M56" s="2">
        <v>2027</v>
      </c>
    </row>
    <row r="57" spans="4:13" ht="16.5" thickBot="1" x14ac:dyDescent="0.3">
      <c r="D57" s="1">
        <v>5</v>
      </c>
      <c r="E57" s="2">
        <v>1965</v>
      </c>
      <c r="F57" s="128"/>
      <c r="G57" s="2">
        <v>12</v>
      </c>
      <c r="H57" s="2">
        <v>2026</v>
      </c>
      <c r="I57" s="2">
        <v>5</v>
      </c>
      <c r="J57" s="2">
        <v>1970</v>
      </c>
      <c r="K57" s="128"/>
      <c r="L57" s="2">
        <v>10</v>
      </c>
      <c r="M57" s="2">
        <v>2027</v>
      </c>
    </row>
    <row r="58" spans="4:13" ht="16.5" thickBot="1" x14ac:dyDescent="0.3">
      <c r="D58" s="1">
        <v>6</v>
      </c>
      <c r="E58" s="2">
        <v>1965</v>
      </c>
      <c r="F58" s="129"/>
      <c r="G58" s="3">
        <v>1</v>
      </c>
      <c r="H58" s="2">
        <v>2027</v>
      </c>
      <c r="I58" s="2">
        <v>6</v>
      </c>
      <c r="J58" s="2">
        <v>1970</v>
      </c>
      <c r="K58" s="128"/>
      <c r="L58" s="2">
        <v>11</v>
      </c>
      <c r="M58" s="2">
        <v>2027</v>
      </c>
    </row>
    <row r="59" spans="4:13" ht="16.5" thickBot="1" x14ac:dyDescent="0.3">
      <c r="D59" s="1">
        <v>7</v>
      </c>
      <c r="E59" s="2">
        <v>1965</v>
      </c>
      <c r="F59" s="127" t="s">
        <v>31</v>
      </c>
      <c r="G59" s="2">
        <v>5</v>
      </c>
      <c r="H59" s="2">
        <v>2027</v>
      </c>
      <c r="I59" s="2">
        <v>7</v>
      </c>
      <c r="J59" s="2">
        <v>1970</v>
      </c>
      <c r="K59" s="128"/>
      <c r="L59" s="2">
        <v>12</v>
      </c>
      <c r="M59" s="2">
        <v>2027</v>
      </c>
    </row>
    <row r="60" spans="4:13" ht="16.5" thickBot="1" x14ac:dyDescent="0.3">
      <c r="D60" s="1">
        <v>8</v>
      </c>
      <c r="E60" s="2">
        <v>1965</v>
      </c>
      <c r="F60" s="128"/>
      <c r="G60" s="2">
        <v>6</v>
      </c>
      <c r="H60" s="2">
        <v>2027</v>
      </c>
      <c r="I60" s="2">
        <v>8</v>
      </c>
      <c r="J60" s="2">
        <v>1970</v>
      </c>
      <c r="K60" s="129"/>
      <c r="L60" s="3">
        <v>1</v>
      </c>
      <c r="M60" s="2">
        <v>2028</v>
      </c>
    </row>
    <row r="61" spans="4:13" ht="16.5" thickBot="1" x14ac:dyDescent="0.3">
      <c r="D61" s="1">
        <v>9</v>
      </c>
      <c r="E61" s="2">
        <v>1965</v>
      </c>
      <c r="F61" s="128"/>
      <c r="G61" s="2">
        <v>7</v>
      </c>
      <c r="H61" s="2">
        <v>2027</v>
      </c>
      <c r="I61" s="2">
        <v>9</v>
      </c>
      <c r="J61" s="2">
        <v>1970</v>
      </c>
      <c r="K61" s="127" t="s">
        <v>32</v>
      </c>
      <c r="L61" s="2">
        <v>6</v>
      </c>
      <c r="M61" s="2">
        <v>2028</v>
      </c>
    </row>
    <row r="62" spans="4:13" ht="16.5" thickBot="1" x14ac:dyDescent="0.3">
      <c r="D62" s="1">
        <v>10</v>
      </c>
      <c r="E62" s="2">
        <v>1965</v>
      </c>
      <c r="F62" s="128"/>
      <c r="G62" s="2">
        <v>8</v>
      </c>
      <c r="H62" s="2">
        <v>2027</v>
      </c>
      <c r="I62" s="2">
        <v>10</v>
      </c>
      <c r="J62" s="2">
        <v>1970</v>
      </c>
      <c r="K62" s="128"/>
      <c r="L62" s="2">
        <v>7</v>
      </c>
      <c r="M62" s="2">
        <v>2028</v>
      </c>
    </row>
    <row r="63" spans="4:13" ht="16.5" thickBot="1" x14ac:dyDescent="0.3">
      <c r="D63" s="1">
        <v>11</v>
      </c>
      <c r="E63" s="2">
        <v>1965</v>
      </c>
      <c r="F63" s="128"/>
      <c r="G63" s="2">
        <v>9</v>
      </c>
      <c r="H63" s="2">
        <v>2027</v>
      </c>
      <c r="I63" s="2">
        <v>11</v>
      </c>
      <c r="J63" s="2">
        <v>1970</v>
      </c>
      <c r="K63" s="128"/>
      <c r="L63" s="2">
        <v>8</v>
      </c>
      <c r="M63" s="2">
        <v>2028</v>
      </c>
    </row>
    <row r="64" spans="4:13" ht="16.5" thickBot="1" x14ac:dyDescent="0.3">
      <c r="D64" s="1">
        <v>12</v>
      </c>
      <c r="E64" s="2">
        <v>1965</v>
      </c>
      <c r="F64" s="128"/>
      <c r="G64" s="2">
        <v>10</v>
      </c>
      <c r="H64" s="2">
        <v>2027</v>
      </c>
      <c r="I64" s="2">
        <v>12</v>
      </c>
      <c r="J64" s="2">
        <v>1970</v>
      </c>
      <c r="K64" s="128"/>
      <c r="L64" s="2">
        <v>9</v>
      </c>
      <c r="M64" s="2">
        <v>2028</v>
      </c>
    </row>
    <row r="65" spans="4:13" ht="16.5" thickBot="1" x14ac:dyDescent="0.3">
      <c r="D65" s="1">
        <v>1</v>
      </c>
      <c r="E65" s="2">
        <v>1966</v>
      </c>
      <c r="F65" s="128"/>
      <c r="G65" s="2">
        <v>11</v>
      </c>
      <c r="H65" s="2">
        <v>2027</v>
      </c>
      <c r="I65" s="2">
        <v>1</v>
      </c>
      <c r="J65" s="2">
        <v>1971</v>
      </c>
      <c r="K65" s="128"/>
      <c r="L65" s="2">
        <v>10</v>
      </c>
      <c r="M65" s="2">
        <v>2028</v>
      </c>
    </row>
    <row r="66" spans="4:13" ht="16.5" thickBot="1" x14ac:dyDescent="0.3">
      <c r="D66" s="1">
        <v>2</v>
      </c>
      <c r="E66" s="2">
        <v>1966</v>
      </c>
      <c r="F66" s="128"/>
      <c r="G66" s="2">
        <v>12</v>
      </c>
      <c r="H66" s="2">
        <v>2027</v>
      </c>
      <c r="I66" s="2">
        <v>2</v>
      </c>
      <c r="J66" s="2">
        <v>1971</v>
      </c>
      <c r="K66" s="128"/>
      <c r="L66" s="2">
        <v>11</v>
      </c>
      <c r="M66" s="2">
        <v>2028</v>
      </c>
    </row>
    <row r="67" spans="4:13" ht="16.5" thickBot="1" x14ac:dyDescent="0.3">
      <c r="D67" s="1">
        <v>3</v>
      </c>
      <c r="E67" s="2">
        <v>1966</v>
      </c>
      <c r="F67" s="129"/>
      <c r="G67" s="3">
        <v>1</v>
      </c>
      <c r="H67" s="2">
        <v>2028</v>
      </c>
      <c r="I67" s="2">
        <v>3</v>
      </c>
      <c r="J67" s="2">
        <v>1971</v>
      </c>
      <c r="K67" s="128"/>
      <c r="L67" s="2">
        <v>12</v>
      </c>
      <c r="M67" s="2">
        <v>2028</v>
      </c>
    </row>
    <row r="68" spans="4:13" ht="16.5" thickBot="1" x14ac:dyDescent="0.3">
      <c r="D68" s="130" t="s">
        <v>33</v>
      </c>
      <c r="E68" s="131"/>
      <c r="F68" s="2" t="s">
        <v>34</v>
      </c>
      <c r="G68" s="130" t="s">
        <v>35</v>
      </c>
      <c r="H68" s="131"/>
      <c r="I68" s="2">
        <v>4</v>
      </c>
      <c r="J68" s="2">
        <v>1971</v>
      </c>
      <c r="K68" s="129"/>
      <c r="L68" s="3">
        <v>1</v>
      </c>
      <c r="M68" s="2">
        <v>2029</v>
      </c>
    </row>
    <row r="69" spans="4:13" ht="16.5" thickBot="1" x14ac:dyDescent="0.3">
      <c r="D69" s="132"/>
      <c r="E69" s="132"/>
      <c r="F69" s="132"/>
      <c r="G69" s="132"/>
      <c r="H69" s="133"/>
      <c r="I69" s="2">
        <v>5</v>
      </c>
      <c r="J69" s="2">
        <v>1971</v>
      </c>
      <c r="K69" s="127" t="s">
        <v>36</v>
      </c>
      <c r="L69" s="2">
        <v>6</v>
      </c>
      <c r="M69" s="2">
        <v>2029</v>
      </c>
    </row>
    <row r="70" spans="4:13" ht="16.5" thickBot="1" x14ac:dyDescent="0.3">
      <c r="D70" s="134"/>
      <c r="E70" s="134"/>
      <c r="F70" s="134"/>
      <c r="G70" s="134"/>
      <c r="H70" s="135"/>
      <c r="I70" s="2">
        <v>6</v>
      </c>
      <c r="J70" s="2">
        <v>1971</v>
      </c>
      <c r="K70" s="128"/>
      <c r="L70" s="2">
        <v>7</v>
      </c>
      <c r="M70" s="2">
        <v>2029</v>
      </c>
    </row>
    <row r="71" spans="4:13" ht="16.5" thickBot="1" x14ac:dyDescent="0.3">
      <c r="D71" s="134"/>
      <c r="E71" s="134"/>
      <c r="F71" s="134"/>
      <c r="G71" s="134"/>
      <c r="H71" s="135"/>
      <c r="I71" s="2">
        <v>7</v>
      </c>
      <c r="J71" s="2">
        <v>1971</v>
      </c>
      <c r="K71" s="128"/>
      <c r="L71" s="2">
        <v>8</v>
      </c>
      <c r="M71" s="2">
        <v>2029</v>
      </c>
    </row>
    <row r="72" spans="4:13" ht="16.5" thickBot="1" x14ac:dyDescent="0.3">
      <c r="D72" s="134"/>
      <c r="E72" s="134"/>
      <c r="F72" s="134"/>
      <c r="G72" s="134"/>
      <c r="H72" s="135"/>
      <c r="I72" s="2">
        <v>8</v>
      </c>
      <c r="J72" s="2">
        <v>1971</v>
      </c>
      <c r="K72" s="128"/>
      <c r="L72" s="2">
        <v>9</v>
      </c>
      <c r="M72" s="2">
        <v>2029</v>
      </c>
    </row>
    <row r="73" spans="4:13" ht="16.5" thickBot="1" x14ac:dyDescent="0.3">
      <c r="D73" s="134"/>
      <c r="E73" s="134"/>
      <c r="F73" s="134"/>
      <c r="G73" s="134"/>
      <c r="H73" s="135"/>
      <c r="I73" s="2">
        <v>9</v>
      </c>
      <c r="J73" s="2">
        <v>1971</v>
      </c>
      <c r="K73" s="128"/>
      <c r="L73" s="2">
        <v>10</v>
      </c>
      <c r="M73" s="2">
        <v>2029</v>
      </c>
    </row>
    <row r="74" spans="4:13" ht="16.5" thickBot="1" x14ac:dyDescent="0.3">
      <c r="D74" s="134"/>
      <c r="E74" s="134"/>
      <c r="F74" s="134"/>
      <c r="G74" s="134"/>
      <c r="H74" s="135"/>
      <c r="I74" s="2">
        <v>10</v>
      </c>
      <c r="J74" s="2">
        <v>1971</v>
      </c>
      <c r="K74" s="128"/>
      <c r="L74" s="2">
        <v>11</v>
      </c>
      <c r="M74" s="2">
        <v>2029</v>
      </c>
    </row>
    <row r="75" spans="4:13" ht="16.5" thickBot="1" x14ac:dyDescent="0.3">
      <c r="D75" s="134"/>
      <c r="E75" s="134"/>
      <c r="F75" s="134"/>
      <c r="G75" s="134"/>
      <c r="H75" s="135"/>
      <c r="I75" s="2">
        <v>11</v>
      </c>
      <c r="J75" s="2">
        <v>1971</v>
      </c>
      <c r="K75" s="128"/>
      <c r="L75" s="2">
        <v>12</v>
      </c>
      <c r="M75" s="2">
        <v>2029</v>
      </c>
    </row>
    <row r="76" spans="4:13" ht="16.5" thickBot="1" x14ac:dyDescent="0.3">
      <c r="D76" s="134"/>
      <c r="E76" s="134"/>
      <c r="F76" s="134"/>
      <c r="G76" s="134"/>
      <c r="H76" s="135"/>
      <c r="I76" s="2">
        <v>12</v>
      </c>
      <c r="J76" s="2">
        <v>1971</v>
      </c>
      <c r="K76" s="129"/>
      <c r="L76" s="3">
        <v>1</v>
      </c>
      <c r="M76" s="2">
        <v>2030</v>
      </c>
    </row>
    <row r="77" spans="4:13" ht="16.5" thickBot="1" x14ac:dyDescent="0.3">
      <c r="D77" s="134"/>
      <c r="E77" s="134"/>
      <c r="F77" s="134"/>
      <c r="G77" s="134"/>
      <c r="H77" s="135"/>
      <c r="I77" s="2">
        <v>1</v>
      </c>
      <c r="J77" s="2">
        <v>1972</v>
      </c>
      <c r="K77" s="127" t="s">
        <v>37</v>
      </c>
      <c r="L77" s="2">
        <v>6</v>
      </c>
      <c r="M77" s="2">
        <v>2030</v>
      </c>
    </row>
    <row r="78" spans="4:13" ht="16.5" thickBot="1" x14ac:dyDescent="0.3">
      <c r="D78" s="134"/>
      <c r="E78" s="134"/>
      <c r="F78" s="134"/>
      <c r="G78" s="134"/>
      <c r="H78" s="135"/>
      <c r="I78" s="2">
        <v>2</v>
      </c>
      <c r="J78" s="2">
        <v>1972</v>
      </c>
      <c r="K78" s="128"/>
      <c r="L78" s="2">
        <v>7</v>
      </c>
      <c r="M78" s="2">
        <v>2030</v>
      </c>
    </row>
    <row r="79" spans="4:13" ht="16.5" thickBot="1" x14ac:dyDescent="0.3">
      <c r="D79" s="134"/>
      <c r="E79" s="134"/>
      <c r="F79" s="134"/>
      <c r="G79" s="134"/>
      <c r="H79" s="135"/>
      <c r="I79" s="2">
        <v>3</v>
      </c>
      <c r="J79" s="2">
        <v>1972</v>
      </c>
      <c r="K79" s="128"/>
      <c r="L79" s="2">
        <v>8</v>
      </c>
      <c r="M79" s="2">
        <v>2030</v>
      </c>
    </row>
    <row r="80" spans="4:13" ht="16.5" thickBot="1" x14ac:dyDescent="0.3">
      <c r="D80" s="134"/>
      <c r="E80" s="134"/>
      <c r="F80" s="134"/>
      <c r="G80" s="134"/>
      <c r="H80" s="135"/>
      <c r="I80" s="2">
        <v>4</v>
      </c>
      <c r="J80" s="2">
        <v>1972</v>
      </c>
      <c r="K80" s="128"/>
      <c r="L80" s="2">
        <v>9</v>
      </c>
      <c r="M80" s="2">
        <v>2030</v>
      </c>
    </row>
    <row r="81" spans="4:13" ht="16.5" thickBot="1" x14ac:dyDescent="0.3">
      <c r="D81" s="134"/>
      <c r="E81" s="134"/>
      <c r="F81" s="134"/>
      <c r="G81" s="134"/>
      <c r="H81" s="135"/>
      <c r="I81" s="2">
        <v>5</v>
      </c>
      <c r="J81" s="2">
        <v>1972</v>
      </c>
      <c r="K81" s="128"/>
      <c r="L81" s="2">
        <v>10</v>
      </c>
      <c r="M81" s="2">
        <v>2030</v>
      </c>
    </row>
    <row r="82" spans="4:13" ht="16.5" thickBot="1" x14ac:dyDescent="0.3">
      <c r="D82" s="134"/>
      <c r="E82" s="134"/>
      <c r="F82" s="134"/>
      <c r="G82" s="134"/>
      <c r="H82" s="135"/>
      <c r="I82" s="2">
        <v>6</v>
      </c>
      <c r="J82" s="2">
        <v>1972</v>
      </c>
      <c r="K82" s="128"/>
      <c r="L82" s="2">
        <v>11</v>
      </c>
      <c r="M82" s="2">
        <v>2030</v>
      </c>
    </row>
    <row r="83" spans="4:13" ht="16.5" thickBot="1" x14ac:dyDescent="0.3">
      <c r="D83" s="134"/>
      <c r="E83" s="134"/>
      <c r="F83" s="134"/>
      <c r="G83" s="134"/>
      <c r="H83" s="135"/>
      <c r="I83" s="2">
        <v>7</v>
      </c>
      <c r="J83" s="2">
        <v>1972</v>
      </c>
      <c r="K83" s="128"/>
      <c r="L83" s="2">
        <v>12</v>
      </c>
      <c r="M83" s="2">
        <v>2030</v>
      </c>
    </row>
    <row r="84" spans="4:13" ht="16.5" thickBot="1" x14ac:dyDescent="0.3">
      <c r="D84" s="134"/>
      <c r="E84" s="134"/>
      <c r="F84" s="134"/>
      <c r="G84" s="134"/>
      <c r="H84" s="135"/>
      <c r="I84" s="2">
        <v>8</v>
      </c>
      <c r="J84" s="2">
        <v>1972</v>
      </c>
      <c r="K84" s="129"/>
      <c r="L84" s="3">
        <v>1</v>
      </c>
      <c r="M84" s="2">
        <v>2031</v>
      </c>
    </row>
    <row r="85" spans="4:13" ht="16.5" thickBot="1" x14ac:dyDescent="0.3">
      <c r="D85" s="134"/>
      <c r="E85" s="134"/>
      <c r="F85" s="134"/>
      <c r="G85" s="134"/>
      <c r="H85" s="135"/>
      <c r="I85" s="2">
        <v>9</v>
      </c>
      <c r="J85" s="2">
        <v>1972</v>
      </c>
      <c r="K85" s="127" t="s">
        <v>38</v>
      </c>
      <c r="L85" s="2">
        <v>6</v>
      </c>
      <c r="M85" s="2">
        <v>2031</v>
      </c>
    </row>
    <row r="86" spans="4:13" ht="16.5" thickBot="1" x14ac:dyDescent="0.3">
      <c r="D86" s="134"/>
      <c r="E86" s="134"/>
      <c r="F86" s="134"/>
      <c r="G86" s="134"/>
      <c r="H86" s="135"/>
      <c r="I86" s="2">
        <v>10</v>
      </c>
      <c r="J86" s="2">
        <v>1972</v>
      </c>
      <c r="K86" s="128"/>
      <c r="L86" s="2">
        <v>7</v>
      </c>
      <c r="M86" s="2">
        <v>2031</v>
      </c>
    </row>
    <row r="87" spans="4:13" ht="16.5" thickBot="1" x14ac:dyDescent="0.3">
      <c r="D87" s="134"/>
      <c r="E87" s="134"/>
      <c r="F87" s="134"/>
      <c r="G87" s="134"/>
      <c r="H87" s="135"/>
      <c r="I87" s="2">
        <v>11</v>
      </c>
      <c r="J87" s="2">
        <v>1972</v>
      </c>
      <c r="K87" s="128"/>
      <c r="L87" s="2">
        <v>8</v>
      </c>
      <c r="M87" s="2">
        <v>2031</v>
      </c>
    </row>
    <row r="88" spans="4:13" ht="16.5" thickBot="1" x14ac:dyDescent="0.3">
      <c r="D88" s="134"/>
      <c r="E88" s="134"/>
      <c r="F88" s="134"/>
      <c r="G88" s="134"/>
      <c r="H88" s="135"/>
      <c r="I88" s="2">
        <v>12</v>
      </c>
      <c r="J88" s="2">
        <v>1972</v>
      </c>
      <c r="K88" s="128"/>
      <c r="L88" s="2">
        <v>9</v>
      </c>
      <c r="M88" s="2">
        <v>2031</v>
      </c>
    </row>
    <row r="89" spans="4:13" ht="16.5" thickBot="1" x14ac:dyDescent="0.3">
      <c r="D89" s="134"/>
      <c r="E89" s="134"/>
      <c r="F89" s="134"/>
      <c r="G89" s="134"/>
      <c r="H89" s="135"/>
      <c r="I89" s="2">
        <v>1</v>
      </c>
      <c r="J89" s="2">
        <v>1973</v>
      </c>
      <c r="K89" s="128"/>
      <c r="L89" s="2">
        <v>10</v>
      </c>
      <c r="M89" s="2">
        <v>2031</v>
      </c>
    </row>
    <row r="90" spans="4:13" ht="16.5" thickBot="1" x14ac:dyDescent="0.3">
      <c r="D90" s="134"/>
      <c r="E90" s="134"/>
      <c r="F90" s="134"/>
      <c r="G90" s="134"/>
      <c r="H90" s="135"/>
      <c r="I90" s="2">
        <v>2</v>
      </c>
      <c r="J90" s="2">
        <v>1973</v>
      </c>
      <c r="K90" s="128"/>
      <c r="L90" s="2">
        <v>11</v>
      </c>
      <c r="M90" s="2">
        <v>2031</v>
      </c>
    </row>
    <row r="91" spans="4:13" ht="16.5" thickBot="1" x14ac:dyDescent="0.3">
      <c r="D91" s="134"/>
      <c r="E91" s="134"/>
      <c r="F91" s="134"/>
      <c r="G91" s="134"/>
      <c r="H91" s="135"/>
      <c r="I91" s="2">
        <v>3</v>
      </c>
      <c r="J91" s="2">
        <v>1973</v>
      </c>
      <c r="K91" s="128"/>
      <c r="L91" s="2">
        <v>12</v>
      </c>
      <c r="M91" s="2">
        <v>2031</v>
      </c>
    </row>
    <row r="92" spans="4:13" ht="16.5" thickBot="1" x14ac:dyDescent="0.3">
      <c r="D92" s="134"/>
      <c r="E92" s="134"/>
      <c r="F92" s="134"/>
      <c r="G92" s="134"/>
      <c r="H92" s="135"/>
      <c r="I92" s="2">
        <v>4</v>
      </c>
      <c r="J92" s="2">
        <v>1973</v>
      </c>
      <c r="K92" s="129"/>
      <c r="L92" s="3">
        <v>1</v>
      </c>
      <c r="M92" s="2">
        <v>2032</v>
      </c>
    </row>
    <row r="93" spans="4:13" ht="16.5" thickBot="1" x14ac:dyDescent="0.3">
      <c r="D93" s="134"/>
      <c r="E93" s="134"/>
      <c r="F93" s="134"/>
      <c r="G93" s="134"/>
      <c r="H93" s="135"/>
      <c r="I93" s="2">
        <v>5</v>
      </c>
      <c r="J93" s="2">
        <v>1973</v>
      </c>
      <c r="K93" s="127" t="s">
        <v>39</v>
      </c>
      <c r="L93" s="2">
        <v>6</v>
      </c>
      <c r="M93" s="2">
        <v>2032</v>
      </c>
    </row>
    <row r="94" spans="4:13" ht="16.5" thickBot="1" x14ac:dyDescent="0.3">
      <c r="D94" s="134"/>
      <c r="E94" s="134"/>
      <c r="F94" s="134"/>
      <c r="G94" s="134"/>
      <c r="H94" s="135"/>
      <c r="I94" s="2">
        <v>6</v>
      </c>
      <c r="J94" s="2">
        <v>1973</v>
      </c>
      <c r="K94" s="128"/>
      <c r="L94" s="2">
        <v>7</v>
      </c>
      <c r="M94" s="2">
        <v>2032</v>
      </c>
    </row>
    <row r="95" spans="4:13" ht="16.5" thickBot="1" x14ac:dyDescent="0.3">
      <c r="D95" s="134"/>
      <c r="E95" s="134"/>
      <c r="F95" s="134"/>
      <c r="G95" s="134"/>
      <c r="H95" s="135"/>
      <c r="I95" s="2">
        <v>7</v>
      </c>
      <c r="J95" s="2">
        <v>1973</v>
      </c>
      <c r="K95" s="128"/>
      <c r="L95" s="2">
        <v>8</v>
      </c>
      <c r="M95" s="2">
        <v>2032</v>
      </c>
    </row>
    <row r="96" spans="4:13" ht="16.5" thickBot="1" x14ac:dyDescent="0.3">
      <c r="D96" s="134"/>
      <c r="E96" s="134"/>
      <c r="F96" s="134"/>
      <c r="G96" s="134"/>
      <c r="H96" s="135"/>
      <c r="I96" s="2">
        <v>8</v>
      </c>
      <c r="J96" s="2">
        <v>1973</v>
      </c>
      <c r="K96" s="128"/>
      <c r="L96" s="2">
        <v>9</v>
      </c>
      <c r="M96" s="2">
        <v>2032</v>
      </c>
    </row>
    <row r="97" spans="4:13" ht="16.5" thickBot="1" x14ac:dyDescent="0.3">
      <c r="D97" s="134"/>
      <c r="E97" s="134"/>
      <c r="F97" s="134"/>
      <c r="G97" s="134"/>
      <c r="H97" s="135"/>
      <c r="I97" s="2">
        <v>9</v>
      </c>
      <c r="J97" s="2">
        <v>1973</v>
      </c>
      <c r="K97" s="128"/>
      <c r="L97" s="2">
        <v>10</v>
      </c>
      <c r="M97" s="2">
        <v>2032</v>
      </c>
    </row>
    <row r="98" spans="4:13" ht="16.5" thickBot="1" x14ac:dyDescent="0.3">
      <c r="D98" s="134"/>
      <c r="E98" s="134"/>
      <c r="F98" s="134"/>
      <c r="G98" s="134"/>
      <c r="H98" s="135"/>
      <c r="I98" s="2">
        <v>10</v>
      </c>
      <c r="J98" s="2">
        <v>1973</v>
      </c>
      <c r="K98" s="128"/>
      <c r="L98" s="2">
        <v>11</v>
      </c>
      <c r="M98" s="2">
        <v>2032</v>
      </c>
    </row>
    <row r="99" spans="4:13" ht="16.5" thickBot="1" x14ac:dyDescent="0.3">
      <c r="D99" s="134"/>
      <c r="E99" s="134"/>
      <c r="F99" s="134"/>
      <c r="G99" s="134"/>
      <c r="H99" s="135"/>
      <c r="I99" s="2">
        <v>11</v>
      </c>
      <c r="J99" s="2">
        <v>1973</v>
      </c>
      <c r="K99" s="128"/>
      <c r="L99" s="2">
        <v>12</v>
      </c>
      <c r="M99" s="2">
        <v>2032</v>
      </c>
    </row>
    <row r="100" spans="4:13" ht="16.5" thickBot="1" x14ac:dyDescent="0.3">
      <c r="D100" s="134"/>
      <c r="E100" s="134"/>
      <c r="F100" s="134"/>
      <c r="G100" s="134"/>
      <c r="H100" s="135"/>
      <c r="I100" s="2">
        <v>12</v>
      </c>
      <c r="J100" s="2">
        <v>1973</v>
      </c>
      <c r="K100" s="129"/>
      <c r="L100" s="3">
        <v>1</v>
      </c>
      <c r="M100" s="2">
        <v>2033</v>
      </c>
    </row>
    <row r="101" spans="4:13" ht="16.5" thickBot="1" x14ac:dyDescent="0.3">
      <c r="D101" s="134"/>
      <c r="E101" s="134"/>
      <c r="F101" s="134"/>
      <c r="G101" s="134"/>
      <c r="H101" s="135"/>
      <c r="I101" s="2">
        <v>1</v>
      </c>
      <c r="J101" s="2">
        <v>1974</v>
      </c>
      <c r="K101" s="127" t="s">
        <v>40</v>
      </c>
      <c r="L101" s="2">
        <v>6</v>
      </c>
      <c r="M101" s="2">
        <v>2033</v>
      </c>
    </row>
    <row r="102" spans="4:13" ht="16.5" thickBot="1" x14ac:dyDescent="0.3">
      <c r="D102" s="134"/>
      <c r="E102" s="134"/>
      <c r="F102" s="134"/>
      <c r="G102" s="134"/>
      <c r="H102" s="135"/>
      <c r="I102" s="2">
        <v>2</v>
      </c>
      <c r="J102" s="2">
        <v>1974</v>
      </c>
      <c r="K102" s="128"/>
      <c r="L102" s="2">
        <v>7</v>
      </c>
      <c r="M102" s="2">
        <v>2033</v>
      </c>
    </row>
    <row r="103" spans="4:13" ht="16.5" thickBot="1" x14ac:dyDescent="0.3">
      <c r="D103" s="134"/>
      <c r="E103" s="134"/>
      <c r="F103" s="134"/>
      <c r="G103" s="134"/>
      <c r="H103" s="135"/>
      <c r="I103" s="2">
        <v>3</v>
      </c>
      <c r="J103" s="2">
        <v>1974</v>
      </c>
      <c r="K103" s="128"/>
      <c r="L103" s="2">
        <v>8</v>
      </c>
      <c r="M103" s="2">
        <v>2033</v>
      </c>
    </row>
    <row r="104" spans="4:13" ht="16.5" thickBot="1" x14ac:dyDescent="0.3">
      <c r="D104" s="134"/>
      <c r="E104" s="134"/>
      <c r="F104" s="134"/>
      <c r="G104" s="134"/>
      <c r="H104" s="135"/>
      <c r="I104" s="2">
        <v>4</v>
      </c>
      <c r="J104" s="2">
        <v>1974</v>
      </c>
      <c r="K104" s="128"/>
      <c r="L104" s="2">
        <v>9</v>
      </c>
      <c r="M104" s="2">
        <v>2033</v>
      </c>
    </row>
    <row r="105" spans="4:13" ht="16.5" thickBot="1" x14ac:dyDescent="0.3">
      <c r="D105" s="134"/>
      <c r="E105" s="134"/>
      <c r="F105" s="134"/>
      <c r="G105" s="134"/>
      <c r="H105" s="135"/>
      <c r="I105" s="2">
        <v>5</v>
      </c>
      <c r="J105" s="2">
        <v>1974</v>
      </c>
      <c r="K105" s="128"/>
      <c r="L105" s="2">
        <v>10</v>
      </c>
      <c r="M105" s="2">
        <v>2033</v>
      </c>
    </row>
    <row r="106" spans="4:13" ht="16.5" thickBot="1" x14ac:dyDescent="0.3">
      <c r="D106" s="134"/>
      <c r="E106" s="134"/>
      <c r="F106" s="134"/>
      <c r="G106" s="134"/>
      <c r="H106" s="135"/>
      <c r="I106" s="2">
        <v>6</v>
      </c>
      <c r="J106" s="2">
        <v>1974</v>
      </c>
      <c r="K106" s="128"/>
      <c r="L106" s="2">
        <v>11</v>
      </c>
      <c r="M106" s="2">
        <v>2033</v>
      </c>
    </row>
    <row r="107" spans="4:13" ht="16.5" thickBot="1" x14ac:dyDescent="0.3">
      <c r="D107" s="134"/>
      <c r="E107" s="134"/>
      <c r="F107" s="134"/>
      <c r="G107" s="134"/>
      <c r="H107" s="135"/>
      <c r="I107" s="2">
        <v>7</v>
      </c>
      <c r="J107" s="2">
        <v>1974</v>
      </c>
      <c r="K107" s="128"/>
      <c r="L107" s="2">
        <v>12</v>
      </c>
      <c r="M107" s="2">
        <v>2033</v>
      </c>
    </row>
    <row r="108" spans="4:13" ht="16.5" thickBot="1" x14ac:dyDescent="0.3">
      <c r="D108" s="134"/>
      <c r="E108" s="134"/>
      <c r="F108" s="134"/>
      <c r="G108" s="134"/>
      <c r="H108" s="135"/>
      <c r="I108" s="2">
        <v>8</v>
      </c>
      <c r="J108" s="2">
        <v>1974</v>
      </c>
      <c r="K108" s="129"/>
      <c r="L108" s="3">
        <v>1</v>
      </c>
      <c r="M108" s="2">
        <v>2034</v>
      </c>
    </row>
    <row r="109" spans="4:13" ht="16.5" thickBot="1" x14ac:dyDescent="0.3">
      <c r="D109" s="134"/>
      <c r="E109" s="134"/>
      <c r="F109" s="134"/>
      <c r="G109" s="134"/>
      <c r="H109" s="135"/>
      <c r="I109" s="2">
        <v>9</v>
      </c>
      <c r="J109" s="2">
        <v>1974</v>
      </c>
      <c r="K109" s="127" t="s">
        <v>41</v>
      </c>
      <c r="L109" s="2">
        <v>6</v>
      </c>
      <c r="M109" s="2">
        <v>2034</v>
      </c>
    </row>
    <row r="110" spans="4:13" ht="16.5" thickBot="1" x14ac:dyDescent="0.3">
      <c r="D110" s="134"/>
      <c r="E110" s="134"/>
      <c r="F110" s="134"/>
      <c r="G110" s="134"/>
      <c r="H110" s="135"/>
      <c r="I110" s="2">
        <v>10</v>
      </c>
      <c r="J110" s="2">
        <v>1974</v>
      </c>
      <c r="K110" s="128"/>
      <c r="L110" s="2">
        <v>7</v>
      </c>
      <c r="M110" s="2">
        <v>2034</v>
      </c>
    </row>
    <row r="111" spans="4:13" ht="16.5" thickBot="1" x14ac:dyDescent="0.3">
      <c r="D111" s="134"/>
      <c r="E111" s="134"/>
      <c r="F111" s="134"/>
      <c r="G111" s="134"/>
      <c r="H111" s="135"/>
      <c r="I111" s="2">
        <v>11</v>
      </c>
      <c r="J111" s="2">
        <v>1974</v>
      </c>
      <c r="K111" s="128"/>
      <c r="L111" s="2">
        <v>8</v>
      </c>
      <c r="M111" s="2">
        <v>2034</v>
      </c>
    </row>
    <row r="112" spans="4:13" ht="16.5" thickBot="1" x14ac:dyDescent="0.3">
      <c r="D112" s="134"/>
      <c r="E112" s="134"/>
      <c r="F112" s="134"/>
      <c r="G112" s="134"/>
      <c r="H112" s="135"/>
      <c r="I112" s="2">
        <v>12</v>
      </c>
      <c r="J112" s="2">
        <v>1974</v>
      </c>
      <c r="K112" s="128"/>
      <c r="L112" s="2">
        <v>9</v>
      </c>
      <c r="M112" s="2">
        <v>2034</v>
      </c>
    </row>
    <row r="113" spans="4:13" ht="16.5" thickBot="1" x14ac:dyDescent="0.3">
      <c r="D113" s="134"/>
      <c r="E113" s="134"/>
      <c r="F113" s="134"/>
      <c r="G113" s="134"/>
      <c r="H113" s="135"/>
      <c r="I113" s="2">
        <v>1</v>
      </c>
      <c r="J113" s="2">
        <v>1975</v>
      </c>
      <c r="K113" s="128"/>
      <c r="L113" s="2">
        <v>10</v>
      </c>
      <c r="M113" s="2">
        <v>2034</v>
      </c>
    </row>
    <row r="114" spans="4:13" ht="16.5" thickBot="1" x14ac:dyDescent="0.3">
      <c r="D114" s="134"/>
      <c r="E114" s="134"/>
      <c r="F114" s="134"/>
      <c r="G114" s="134"/>
      <c r="H114" s="135"/>
      <c r="I114" s="2">
        <v>2</v>
      </c>
      <c r="J114" s="2">
        <v>1975</v>
      </c>
      <c r="K114" s="128"/>
      <c r="L114" s="2">
        <v>11</v>
      </c>
      <c r="M114" s="2">
        <v>2034</v>
      </c>
    </row>
    <row r="115" spans="4:13" ht="16.5" thickBot="1" x14ac:dyDescent="0.3">
      <c r="D115" s="134"/>
      <c r="E115" s="134"/>
      <c r="F115" s="134"/>
      <c r="G115" s="134"/>
      <c r="H115" s="135"/>
      <c r="I115" s="2">
        <v>3</v>
      </c>
      <c r="J115" s="2">
        <v>1975</v>
      </c>
      <c r="K115" s="128"/>
      <c r="L115" s="2">
        <v>12</v>
      </c>
      <c r="M115" s="2">
        <v>2034</v>
      </c>
    </row>
    <row r="116" spans="4:13" ht="16.5" thickBot="1" x14ac:dyDescent="0.3">
      <c r="D116" s="134"/>
      <c r="E116" s="134"/>
      <c r="F116" s="134"/>
      <c r="G116" s="134"/>
      <c r="H116" s="135"/>
      <c r="I116" s="2">
        <v>4</v>
      </c>
      <c r="J116" s="2">
        <v>1975</v>
      </c>
      <c r="K116" s="129"/>
      <c r="L116" s="3">
        <v>1</v>
      </c>
      <c r="M116" s="2">
        <v>2035</v>
      </c>
    </row>
    <row r="117" spans="4:13" ht="16.5" thickBot="1" x14ac:dyDescent="0.3">
      <c r="D117" s="134"/>
      <c r="E117" s="134"/>
      <c r="F117" s="134"/>
      <c r="G117" s="134"/>
      <c r="H117" s="135"/>
      <c r="I117" s="130" t="s">
        <v>42</v>
      </c>
      <c r="J117" s="131"/>
      <c r="K117" s="2" t="s">
        <v>43</v>
      </c>
      <c r="L117" s="130" t="s">
        <v>44</v>
      </c>
      <c r="M117" s="131"/>
    </row>
  </sheetData>
  <mergeCells count="34">
    <mergeCell ref="D68:E68"/>
    <mergeCell ref="G68:H68"/>
    <mergeCell ref="L117:M117"/>
    <mergeCell ref="D69:H117"/>
    <mergeCell ref="K69:K76"/>
    <mergeCell ref="K77:K84"/>
    <mergeCell ref="K85:K92"/>
    <mergeCell ref="K93:K100"/>
    <mergeCell ref="K101:K108"/>
    <mergeCell ref="K109:K116"/>
    <mergeCell ref="I117:J117"/>
    <mergeCell ref="F4:F13"/>
    <mergeCell ref="K4:K12"/>
    <mergeCell ref="K13:K20"/>
    <mergeCell ref="F14:F22"/>
    <mergeCell ref="K21:K28"/>
    <mergeCell ref="F23:F31"/>
    <mergeCell ref="K29:K36"/>
    <mergeCell ref="F32:F40"/>
    <mergeCell ref="K37:K44"/>
    <mergeCell ref="F41:F49"/>
    <mergeCell ref="K45:K52"/>
    <mergeCell ref="F50:F58"/>
    <mergeCell ref="K53:K60"/>
    <mergeCell ref="F59:F67"/>
    <mergeCell ref="K61:K68"/>
    <mergeCell ref="D1:H1"/>
    <mergeCell ref="I1:M1"/>
    <mergeCell ref="D2:E2"/>
    <mergeCell ref="F2:F3"/>
    <mergeCell ref="G2:H2"/>
    <mergeCell ref="I2:J2"/>
    <mergeCell ref="K2:K3"/>
    <mergeCell ref="L2:M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D1:M116"/>
  <sheetViews>
    <sheetView topLeftCell="A55" workbookViewId="0">
      <selection activeCell="L4" sqref="L4"/>
    </sheetView>
  </sheetViews>
  <sheetFormatPr defaultRowHeight="15.75" x14ac:dyDescent="0.25"/>
  <sheetData>
    <row r="1" spans="4:13" ht="16.5" thickBot="1" x14ac:dyDescent="0.3">
      <c r="D1" s="136" t="s">
        <v>11</v>
      </c>
      <c r="E1" s="137"/>
      <c r="F1" s="137"/>
      <c r="G1" s="137"/>
      <c r="H1" s="138"/>
      <c r="I1" s="136" t="s">
        <v>12</v>
      </c>
      <c r="J1" s="137"/>
      <c r="K1" s="137"/>
      <c r="L1" s="137"/>
      <c r="M1" s="138"/>
    </row>
    <row r="2" spans="4:13" ht="24" customHeight="1" thickBot="1" x14ac:dyDescent="0.3">
      <c r="D2" s="136" t="s">
        <v>13</v>
      </c>
      <c r="E2" s="138"/>
      <c r="F2" s="139" t="s">
        <v>14</v>
      </c>
      <c r="G2" s="136" t="s">
        <v>15</v>
      </c>
      <c r="H2" s="138"/>
      <c r="I2" s="136" t="s">
        <v>13</v>
      </c>
      <c r="J2" s="138"/>
      <c r="K2" s="139" t="s">
        <v>14</v>
      </c>
      <c r="L2" s="136" t="s">
        <v>15</v>
      </c>
      <c r="M2" s="138"/>
    </row>
    <row r="3" spans="4:13" ht="16.5" thickBot="1" x14ac:dyDescent="0.3">
      <c r="D3" s="31" t="s">
        <v>16</v>
      </c>
      <c r="E3" s="32" t="s">
        <v>17</v>
      </c>
      <c r="F3" s="140"/>
      <c r="G3" s="32" t="s">
        <v>16</v>
      </c>
      <c r="H3" s="32" t="s">
        <v>17</v>
      </c>
      <c r="I3" s="32" t="s">
        <v>16</v>
      </c>
      <c r="J3" s="32" t="s">
        <v>17</v>
      </c>
      <c r="K3" s="140"/>
      <c r="L3" s="32" t="s">
        <v>16</v>
      </c>
      <c r="M3" s="32" t="s">
        <v>17</v>
      </c>
    </row>
    <row r="4" spans="4:13" ht="16.5" thickBot="1" x14ac:dyDescent="0.3">
      <c r="D4" s="33">
        <v>1</v>
      </c>
      <c r="E4" s="34">
        <v>1966</v>
      </c>
      <c r="F4" s="141" t="s">
        <v>47</v>
      </c>
      <c r="G4" s="34">
        <v>5</v>
      </c>
      <c r="H4" s="34">
        <v>2021</v>
      </c>
      <c r="I4" s="34">
        <v>1</v>
      </c>
      <c r="J4" s="34">
        <v>1971</v>
      </c>
      <c r="K4" s="141" t="s">
        <v>48</v>
      </c>
      <c r="L4" s="34">
        <v>6</v>
      </c>
      <c r="M4" s="34">
        <v>2021</v>
      </c>
    </row>
    <row r="5" spans="4:13" ht="16.5" thickBot="1" x14ac:dyDescent="0.3">
      <c r="D5" s="33">
        <v>2</v>
      </c>
      <c r="E5" s="34">
        <v>1966</v>
      </c>
      <c r="F5" s="142"/>
      <c r="G5" s="34">
        <v>6</v>
      </c>
      <c r="H5" s="34">
        <v>2021</v>
      </c>
      <c r="I5" s="34">
        <v>2</v>
      </c>
      <c r="J5" s="34">
        <v>1971</v>
      </c>
      <c r="K5" s="142"/>
      <c r="L5" s="34">
        <v>7</v>
      </c>
      <c r="M5" s="34">
        <v>2021</v>
      </c>
    </row>
    <row r="6" spans="4:13" ht="16.5" thickBot="1" x14ac:dyDescent="0.3">
      <c r="D6" s="33">
        <v>3</v>
      </c>
      <c r="E6" s="34">
        <v>1966</v>
      </c>
      <c r="F6" s="142"/>
      <c r="G6" s="34">
        <v>7</v>
      </c>
      <c r="H6" s="34">
        <v>2021</v>
      </c>
      <c r="I6" s="34">
        <v>3</v>
      </c>
      <c r="J6" s="34">
        <v>1971</v>
      </c>
      <c r="K6" s="142"/>
      <c r="L6" s="34">
        <v>8</v>
      </c>
      <c r="M6" s="34">
        <v>2021</v>
      </c>
    </row>
    <row r="7" spans="4:13" ht="16.5" thickBot="1" x14ac:dyDescent="0.3">
      <c r="D7" s="33">
        <v>4</v>
      </c>
      <c r="E7" s="34">
        <v>1966</v>
      </c>
      <c r="F7" s="142"/>
      <c r="G7" s="34">
        <v>8</v>
      </c>
      <c r="H7" s="34">
        <v>2021</v>
      </c>
      <c r="I7" s="34">
        <v>4</v>
      </c>
      <c r="J7" s="34">
        <v>1971</v>
      </c>
      <c r="K7" s="142"/>
      <c r="L7" s="34">
        <v>9</v>
      </c>
      <c r="M7" s="34">
        <v>2021</v>
      </c>
    </row>
    <row r="8" spans="4:13" ht="16.5" thickBot="1" x14ac:dyDescent="0.3">
      <c r="D8" s="33">
        <v>5</v>
      </c>
      <c r="E8" s="34">
        <v>1966</v>
      </c>
      <c r="F8" s="142"/>
      <c r="G8" s="34">
        <v>9</v>
      </c>
      <c r="H8" s="34">
        <v>2021</v>
      </c>
      <c r="I8" s="34">
        <v>5</v>
      </c>
      <c r="J8" s="34">
        <v>1971</v>
      </c>
      <c r="K8" s="142"/>
      <c r="L8" s="34">
        <v>10</v>
      </c>
      <c r="M8" s="34">
        <v>2021</v>
      </c>
    </row>
    <row r="9" spans="4:13" ht="16.5" thickBot="1" x14ac:dyDescent="0.3">
      <c r="D9" s="33">
        <v>6</v>
      </c>
      <c r="E9" s="34">
        <v>1966</v>
      </c>
      <c r="F9" s="142"/>
      <c r="G9" s="34">
        <v>10</v>
      </c>
      <c r="H9" s="34">
        <v>2021</v>
      </c>
      <c r="I9" s="34">
        <v>6</v>
      </c>
      <c r="J9" s="34">
        <v>1971</v>
      </c>
      <c r="K9" s="142"/>
      <c r="L9" s="34">
        <v>11</v>
      </c>
      <c r="M9" s="34">
        <v>2021</v>
      </c>
    </row>
    <row r="10" spans="4:13" ht="16.5" thickBot="1" x14ac:dyDescent="0.3">
      <c r="D10" s="33">
        <v>7</v>
      </c>
      <c r="E10" s="34">
        <v>1966</v>
      </c>
      <c r="F10" s="142"/>
      <c r="G10" s="34">
        <v>11</v>
      </c>
      <c r="H10" s="34">
        <v>2021</v>
      </c>
      <c r="I10" s="34">
        <v>7</v>
      </c>
      <c r="J10" s="34">
        <v>1971</v>
      </c>
      <c r="K10" s="142"/>
      <c r="L10" s="34">
        <v>12</v>
      </c>
      <c r="M10" s="34">
        <v>2021</v>
      </c>
    </row>
    <row r="11" spans="4:13" ht="16.5" thickBot="1" x14ac:dyDescent="0.3">
      <c r="D11" s="33">
        <v>8</v>
      </c>
      <c r="E11" s="34">
        <v>1966</v>
      </c>
      <c r="F11" s="142"/>
      <c r="G11" s="34">
        <v>12</v>
      </c>
      <c r="H11" s="34">
        <v>2021</v>
      </c>
      <c r="I11" s="34">
        <v>8</v>
      </c>
      <c r="J11" s="34">
        <v>1971</v>
      </c>
      <c r="K11" s="143"/>
      <c r="L11" s="32">
        <v>1</v>
      </c>
      <c r="M11" s="34">
        <v>2022</v>
      </c>
    </row>
    <row r="12" spans="4:13" ht="16.5" thickBot="1" x14ac:dyDescent="0.3">
      <c r="D12" s="33">
        <v>9</v>
      </c>
      <c r="E12" s="34">
        <v>1966</v>
      </c>
      <c r="F12" s="143"/>
      <c r="G12" s="32">
        <v>1</v>
      </c>
      <c r="H12" s="34">
        <v>2022</v>
      </c>
      <c r="I12" s="34">
        <v>9</v>
      </c>
      <c r="J12" s="34">
        <v>1971</v>
      </c>
      <c r="K12" s="141" t="s">
        <v>49</v>
      </c>
      <c r="L12" s="34">
        <v>6</v>
      </c>
      <c r="M12" s="34">
        <v>2022</v>
      </c>
    </row>
    <row r="13" spans="4:13" ht="16.5" thickBot="1" x14ac:dyDescent="0.3">
      <c r="D13" s="33">
        <v>10</v>
      </c>
      <c r="E13" s="34">
        <v>1966</v>
      </c>
      <c r="F13" s="141" t="s">
        <v>50</v>
      </c>
      <c r="G13" s="34">
        <v>5</v>
      </c>
      <c r="H13" s="34">
        <v>2022</v>
      </c>
      <c r="I13" s="34">
        <v>10</v>
      </c>
      <c r="J13" s="34">
        <v>1971</v>
      </c>
      <c r="K13" s="142"/>
      <c r="L13" s="34">
        <v>7</v>
      </c>
      <c r="M13" s="34">
        <v>2022</v>
      </c>
    </row>
    <row r="14" spans="4:13" ht="16.5" thickBot="1" x14ac:dyDescent="0.3">
      <c r="D14" s="33">
        <v>11</v>
      </c>
      <c r="E14" s="34">
        <v>1966</v>
      </c>
      <c r="F14" s="142"/>
      <c r="G14" s="34">
        <v>6</v>
      </c>
      <c r="H14" s="34">
        <v>2022</v>
      </c>
      <c r="I14" s="34">
        <v>11</v>
      </c>
      <c r="J14" s="34">
        <v>1971</v>
      </c>
      <c r="K14" s="142"/>
      <c r="L14" s="34">
        <v>8</v>
      </c>
      <c r="M14" s="34">
        <v>2022</v>
      </c>
    </row>
    <row r="15" spans="4:13" ht="16.5" thickBot="1" x14ac:dyDescent="0.3">
      <c r="D15" s="33">
        <v>12</v>
      </c>
      <c r="E15" s="34">
        <v>1966</v>
      </c>
      <c r="F15" s="142"/>
      <c r="G15" s="34">
        <v>7</v>
      </c>
      <c r="H15" s="34">
        <v>2022</v>
      </c>
      <c r="I15" s="34">
        <v>12</v>
      </c>
      <c r="J15" s="34">
        <v>1971</v>
      </c>
      <c r="K15" s="142"/>
      <c r="L15" s="34">
        <v>9</v>
      </c>
      <c r="M15" s="34">
        <v>2022</v>
      </c>
    </row>
    <row r="16" spans="4:13" ht="16.5" thickBot="1" x14ac:dyDescent="0.3">
      <c r="D16" s="33">
        <v>1</v>
      </c>
      <c r="E16" s="34">
        <v>1967</v>
      </c>
      <c r="F16" s="142"/>
      <c r="G16" s="34">
        <v>8</v>
      </c>
      <c r="H16" s="34">
        <v>2022</v>
      </c>
      <c r="I16" s="34">
        <v>1</v>
      </c>
      <c r="J16" s="34">
        <v>1972</v>
      </c>
      <c r="K16" s="142"/>
      <c r="L16" s="34">
        <v>10</v>
      </c>
      <c r="M16" s="34">
        <v>2022</v>
      </c>
    </row>
    <row r="17" spans="4:13" ht="16.5" thickBot="1" x14ac:dyDescent="0.3">
      <c r="D17" s="33">
        <v>2</v>
      </c>
      <c r="E17" s="34">
        <v>1967</v>
      </c>
      <c r="F17" s="142"/>
      <c r="G17" s="34">
        <v>9</v>
      </c>
      <c r="H17" s="34">
        <v>2022</v>
      </c>
      <c r="I17" s="34">
        <v>2</v>
      </c>
      <c r="J17" s="34">
        <v>1972</v>
      </c>
      <c r="K17" s="142"/>
      <c r="L17" s="34">
        <v>11</v>
      </c>
      <c r="M17" s="34">
        <v>2022</v>
      </c>
    </row>
    <row r="18" spans="4:13" ht="16.5" thickBot="1" x14ac:dyDescent="0.3">
      <c r="D18" s="33">
        <v>3</v>
      </c>
      <c r="E18" s="34">
        <v>1967</v>
      </c>
      <c r="F18" s="142"/>
      <c r="G18" s="34">
        <v>10</v>
      </c>
      <c r="H18" s="34">
        <v>2022</v>
      </c>
      <c r="I18" s="34">
        <v>3</v>
      </c>
      <c r="J18" s="34">
        <v>1972</v>
      </c>
      <c r="K18" s="142"/>
      <c r="L18" s="34">
        <v>12</v>
      </c>
      <c r="M18" s="34">
        <v>2022</v>
      </c>
    </row>
    <row r="19" spans="4:13" ht="16.5" thickBot="1" x14ac:dyDescent="0.3">
      <c r="D19" s="33">
        <v>4</v>
      </c>
      <c r="E19" s="34">
        <v>1967</v>
      </c>
      <c r="F19" s="142"/>
      <c r="G19" s="34">
        <v>11</v>
      </c>
      <c r="H19" s="34">
        <v>2022</v>
      </c>
      <c r="I19" s="34">
        <v>4</v>
      </c>
      <c r="J19" s="34">
        <v>1972</v>
      </c>
      <c r="K19" s="143"/>
      <c r="L19" s="32">
        <v>1</v>
      </c>
      <c r="M19" s="34">
        <v>2023</v>
      </c>
    </row>
    <row r="20" spans="4:13" ht="16.5" thickBot="1" x14ac:dyDescent="0.3">
      <c r="D20" s="33">
        <v>5</v>
      </c>
      <c r="E20" s="34">
        <v>1967</v>
      </c>
      <c r="F20" s="142"/>
      <c r="G20" s="34">
        <v>12</v>
      </c>
      <c r="H20" s="34">
        <v>2022</v>
      </c>
      <c r="I20" s="34">
        <v>5</v>
      </c>
      <c r="J20" s="34">
        <v>1972</v>
      </c>
      <c r="K20" s="141" t="s">
        <v>51</v>
      </c>
      <c r="L20" s="34">
        <v>6</v>
      </c>
      <c r="M20" s="34">
        <v>2023</v>
      </c>
    </row>
    <row r="21" spans="4:13" ht="16.5" thickBot="1" x14ac:dyDescent="0.3">
      <c r="D21" s="33">
        <v>6</v>
      </c>
      <c r="E21" s="34">
        <v>1967</v>
      </c>
      <c r="F21" s="143"/>
      <c r="G21" s="32">
        <v>1</v>
      </c>
      <c r="H21" s="34">
        <v>2023</v>
      </c>
      <c r="I21" s="34">
        <v>6</v>
      </c>
      <c r="J21" s="34">
        <v>1972</v>
      </c>
      <c r="K21" s="142"/>
      <c r="L21" s="34">
        <v>7</v>
      </c>
      <c r="M21" s="34">
        <v>2023</v>
      </c>
    </row>
    <row r="22" spans="4:13" ht="16.5" thickBot="1" x14ac:dyDescent="0.3">
      <c r="D22" s="33">
        <v>7</v>
      </c>
      <c r="E22" s="34">
        <v>1967</v>
      </c>
      <c r="F22" s="141" t="s">
        <v>52</v>
      </c>
      <c r="G22" s="34">
        <v>5</v>
      </c>
      <c r="H22" s="34">
        <v>2023</v>
      </c>
      <c r="I22" s="34">
        <v>7</v>
      </c>
      <c r="J22" s="34">
        <v>1972</v>
      </c>
      <c r="K22" s="142"/>
      <c r="L22" s="34">
        <v>8</v>
      </c>
      <c r="M22" s="34">
        <v>2023</v>
      </c>
    </row>
    <row r="23" spans="4:13" ht="16.5" thickBot="1" x14ac:dyDescent="0.3">
      <c r="D23" s="33">
        <v>8</v>
      </c>
      <c r="E23" s="34">
        <v>1967</v>
      </c>
      <c r="F23" s="142"/>
      <c r="G23" s="34">
        <v>6</v>
      </c>
      <c r="H23" s="34">
        <v>2023</v>
      </c>
      <c r="I23" s="34">
        <v>8</v>
      </c>
      <c r="J23" s="34">
        <v>1972</v>
      </c>
      <c r="K23" s="142"/>
      <c r="L23" s="34">
        <v>9</v>
      </c>
      <c r="M23" s="34">
        <v>2023</v>
      </c>
    </row>
    <row r="24" spans="4:13" ht="16.5" thickBot="1" x14ac:dyDescent="0.3">
      <c r="D24" s="33">
        <v>9</v>
      </c>
      <c r="E24" s="34">
        <v>1967</v>
      </c>
      <c r="F24" s="142"/>
      <c r="G24" s="34">
        <v>7</v>
      </c>
      <c r="H24" s="34">
        <v>2023</v>
      </c>
      <c r="I24" s="34">
        <v>9</v>
      </c>
      <c r="J24" s="34">
        <v>1972</v>
      </c>
      <c r="K24" s="142"/>
      <c r="L24" s="34">
        <v>10</v>
      </c>
      <c r="M24" s="34">
        <v>2023</v>
      </c>
    </row>
    <row r="25" spans="4:13" ht="16.5" thickBot="1" x14ac:dyDescent="0.3">
      <c r="D25" s="33">
        <v>10</v>
      </c>
      <c r="E25" s="34">
        <v>1967</v>
      </c>
      <c r="F25" s="142"/>
      <c r="G25" s="34">
        <v>8</v>
      </c>
      <c r="H25" s="34">
        <v>2023</v>
      </c>
      <c r="I25" s="34">
        <v>10</v>
      </c>
      <c r="J25" s="34">
        <v>1972</v>
      </c>
      <c r="K25" s="142"/>
      <c r="L25" s="34">
        <v>11</v>
      </c>
      <c r="M25" s="34">
        <v>2023</v>
      </c>
    </row>
    <row r="26" spans="4:13" ht="16.5" thickBot="1" x14ac:dyDescent="0.3">
      <c r="D26" s="33">
        <v>11</v>
      </c>
      <c r="E26" s="34">
        <v>1967</v>
      </c>
      <c r="F26" s="142"/>
      <c r="G26" s="34">
        <v>9</v>
      </c>
      <c r="H26" s="34">
        <v>2023</v>
      </c>
      <c r="I26" s="34">
        <v>11</v>
      </c>
      <c r="J26" s="34">
        <v>1972</v>
      </c>
      <c r="K26" s="142"/>
      <c r="L26" s="34">
        <v>12</v>
      </c>
      <c r="M26" s="34">
        <v>2023</v>
      </c>
    </row>
    <row r="27" spans="4:13" ht="16.5" thickBot="1" x14ac:dyDescent="0.3">
      <c r="D27" s="33">
        <v>12</v>
      </c>
      <c r="E27" s="34">
        <v>1967</v>
      </c>
      <c r="F27" s="142"/>
      <c r="G27" s="34">
        <v>10</v>
      </c>
      <c r="H27" s="34">
        <v>2023</v>
      </c>
      <c r="I27" s="34">
        <v>12</v>
      </c>
      <c r="J27" s="34">
        <v>1972</v>
      </c>
      <c r="K27" s="143"/>
      <c r="L27" s="32">
        <v>1</v>
      </c>
      <c r="M27" s="34">
        <v>2024</v>
      </c>
    </row>
    <row r="28" spans="4:13" ht="16.5" thickBot="1" x14ac:dyDescent="0.3">
      <c r="D28" s="33">
        <v>1</v>
      </c>
      <c r="E28" s="34">
        <v>1968</v>
      </c>
      <c r="F28" s="142"/>
      <c r="G28" s="34">
        <v>11</v>
      </c>
      <c r="H28" s="34">
        <v>2023</v>
      </c>
      <c r="I28" s="34">
        <v>1</v>
      </c>
      <c r="J28" s="34">
        <v>1973</v>
      </c>
      <c r="K28" s="141" t="s">
        <v>53</v>
      </c>
      <c r="L28" s="34">
        <v>6</v>
      </c>
      <c r="M28" s="34">
        <v>2024</v>
      </c>
    </row>
    <row r="29" spans="4:13" ht="16.5" thickBot="1" x14ac:dyDescent="0.3">
      <c r="D29" s="33">
        <v>2</v>
      </c>
      <c r="E29" s="34">
        <v>1968</v>
      </c>
      <c r="F29" s="142"/>
      <c r="G29" s="34">
        <v>12</v>
      </c>
      <c r="H29" s="34">
        <v>2023</v>
      </c>
      <c r="I29" s="34">
        <v>2</v>
      </c>
      <c r="J29" s="34">
        <v>1973</v>
      </c>
      <c r="K29" s="142"/>
      <c r="L29" s="34">
        <v>7</v>
      </c>
      <c r="M29" s="34">
        <v>2024</v>
      </c>
    </row>
    <row r="30" spans="4:13" ht="16.5" thickBot="1" x14ac:dyDescent="0.3">
      <c r="D30" s="33">
        <v>3</v>
      </c>
      <c r="E30" s="34">
        <v>1968</v>
      </c>
      <c r="F30" s="143"/>
      <c r="G30" s="32">
        <v>1</v>
      </c>
      <c r="H30" s="34">
        <v>2024</v>
      </c>
      <c r="I30" s="34">
        <v>3</v>
      </c>
      <c r="J30" s="34">
        <v>1973</v>
      </c>
      <c r="K30" s="142"/>
      <c r="L30" s="34">
        <v>8</v>
      </c>
      <c r="M30" s="34">
        <v>2024</v>
      </c>
    </row>
    <row r="31" spans="4:13" ht="16.5" thickBot="1" x14ac:dyDescent="0.3">
      <c r="D31" s="33">
        <v>4</v>
      </c>
      <c r="E31" s="34">
        <v>1968</v>
      </c>
      <c r="F31" s="141" t="s">
        <v>22</v>
      </c>
      <c r="G31" s="34">
        <v>5</v>
      </c>
      <c r="H31" s="34">
        <v>2024</v>
      </c>
      <c r="I31" s="34">
        <v>4</v>
      </c>
      <c r="J31" s="34">
        <v>1973</v>
      </c>
      <c r="K31" s="142"/>
      <c r="L31" s="34">
        <v>9</v>
      </c>
      <c r="M31" s="34">
        <v>2024</v>
      </c>
    </row>
    <row r="32" spans="4:13" ht="16.5" thickBot="1" x14ac:dyDescent="0.3">
      <c r="D32" s="33">
        <v>5</v>
      </c>
      <c r="E32" s="34">
        <v>1968</v>
      </c>
      <c r="F32" s="142"/>
      <c r="G32" s="34">
        <v>6</v>
      </c>
      <c r="H32" s="34">
        <v>2024</v>
      </c>
      <c r="I32" s="34">
        <v>5</v>
      </c>
      <c r="J32" s="34">
        <v>1973</v>
      </c>
      <c r="K32" s="142"/>
      <c r="L32" s="34">
        <v>10</v>
      </c>
      <c r="M32" s="34">
        <v>2024</v>
      </c>
    </row>
    <row r="33" spans="4:13" ht="16.5" thickBot="1" x14ac:dyDescent="0.3">
      <c r="D33" s="33">
        <v>6</v>
      </c>
      <c r="E33" s="34">
        <v>1968</v>
      </c>
      <c r="F33" s="142"/>
      <c r="G33" s="34">
        <v>7</v>
      </c>
      <c r="H33" s="34">
        <v>2024</v>
      </c>
      <c r="I33" s="34">
        <v>6</v>
      </c>
      <c r="J33" s="34">
        <v>1973</v>
      </c>
      <c r="K33" s="142"/>
      <c r="L33" s="34">
        <v>11</v>
      </c>
      <c r="M33" s="34">
        <v>2024</v>
      </c>
    </row>
    <row r="34" spans="4:13" ht="16.5" thickBot="1" x14ac:dyDescent="0.3">
      <c r="D34" s="33">
        <v>7</v>
      </c>
      <c r="E34" s="34">
        <v>1968</v>
      </c>
      <c r="F34" s="142"/>
      <c r="G34" s="34">
        <v>8</v>
      </c>
      <c r="H34" s="34">
        <v>2024</v>
      </c>
      <c r="I34" s="34">
        <v>7</v>
      </c>
      <c r="J34" s="34">
        <v>1973</v>
      </c>
      <c r="K34" s="142"/>
      <c r="L34" s="34">
        <v>12</v>
      </c>
      <c r="M34" s="34">
        <v>2024</v>
      </c>
    </row>
    <row r="35" spans="4:13" ht="16.5" thickBot="1" x14ac:dyDescent="0.3">
      <c r="D35" s="33">
        <v>8</v>
      </c>
      <c r="E35" s="34">
        <v>1968</v>
      </c>
      <c r="F35" s="142"/>
      <c r="G35" s="34">
        <v>9</v>
      </c>
      <c r="H35" s="34">
        <v>2024</v>
      </c>
      <c r="I35" s="34">
        <v>8</v>
      </c>
      <c r="J35" s="34">
        <v>1973</v>
      </c>
      <c r="K35" s="143"/>
      <c r="L35" s="32">
        <v>1</v>
      </c>
      <c r="M35" s="34">
        <v>2025</v>
      </c>
    </row>
    <row r="36" spans="4:13" ht="16.5" thickBot="1" x14ac:dyDescent="0.3">
      <c r="D36" s="33">
        <v>9</v>
      </c>
      <c r="E36" s="34">
        <v>1968</v>
      </c>
      <c r="F36" s="142"/>
      <c r="G36" s="34">
        <v>10</v>
      </c>
      <c r="H36" s="34">
        <v>2024</v>
      </c>
      <c r="I36" s="34">
        <v>9</v>
      </c>
      <c r="J36" s="34">
        <v>1973</v>
      </c>
      <c r="K36" s="141" t="s">
        <v>54</v>
      </c>
      <c r="L36" s="34">
        <v>6</v>
      </c>
      <c r="M36" s="34">
        <v>2025</v>
      </c>
    </row>
    <row r="37" spans="4:13" ht="16.5" thickBot="1" x14ac:dyDescent="0.3">
      <c r="D37" s="33">
        <v>10</v>
      </c>
      <c r="E37" s="34">
        <v>1968</v>
      </c>
      <c r="F37" s="142"/>
      <c r="G37" s="34">
        <v>11</v>
      </c>
      <c r="H37" s="34">
        <v>2024</v>
      </c>
      <c r="I37" s="34">
        <v>10</v>
      </c>
      <c r="J37" s="34">
        <v>1973</v>
      </c>
      <c r="K37" s="142"/>
      <c r="L37" s="34">
        <v>7</v>
      </c>
      <c r="M37" s="34">
        <v>2025</v>
      </c>
    </row>
    <row r="38" spans="4:13" ht="16.5" thickBot="1" x14ac:dyDescent="0.3">
      <c r="D38" s="33">
        <v>11</v>
      </c>
      <c r="E38" s="34">
        <v>1968</v>
      </c>
      <c r="F38" s="142"/>
      <c r="G38" s="34">
        <v>12</v>
      </c>
      <c r="H38" s="34">
        <v>2024</v>
      </c>
      <c r="I38" s="34">
        <v>11</v>
      </c>
      <c r="J38" s="34">
        <v>1973</v>
      </c>
      <c r="K38" s="142"/>
      <c r="L38" s="34">
        <v>8</v>
      </c>
      <c r="M38" s="34">
        <v>2025</v>
      </c>
    </row>
    <row r="39" spans="4:13" ht="16.5" thickBot="1" x14ac:dyDescent="0.3">
      <c r="D39" s="33">
        <v>12</v>
      </c>
      <c r="E39" s="34">
        <v>1968</v>
      </c>
      <c r="F39" s="143"/>
      <c r="G39" s="34">
        <v>1</v>
      </c>
      <c r="H39" s="34">
        <v>2025</v>
      </c>
      <c r="I39" s="34">
        <v>12</v>
      </c>
      <c r="J39" s="34">
        <v>1973</v>
      </c>
      <c r="K39" s="142"/>
      <c r="L39" s="34">
        <v>9</v>
      </c>
      <c r="M39" s="34">
        <v>2025</v>
      </c>
    </row>
    <row r="40" spans="4:13" ht="16.5" thickBot="1" x14ac:dyDescent="0.3">
      <c r="D40" s="33">
        <v>1</v>
      </c>
      <c r="E40" s="34">
        <v>1969</v>
      </c>
      <c r="F40" s="141" t="s">
        <v>55</v>
      </c>
      <c r="G40" s="34">
        <v>5</v>
      </c>
      <c r="H40" s="34">
        <v>2025</v>
      </c>
      <c r="I40" s="34">
        <v>1</v>
      </c>
      <c r="J40" s="34">
        <v>1974</v>
      </c>
      <c r="K40" s="142"/>
      <c r="L40" s="34">
        <v>10</v>
      </c>
      <c r="M40" s="34">
        <v>2025</v>
      </c>
    </row>
    <row r="41" spans="4:13" ht="16.5" thickBot="1" x14ac:dyDescent="0.3">
      <c r="D41" s="33">
        <v>2</v>
      </c>
      <c r="E41" s="34">
        <v>1969</v>
      </c>
      <c r="F41" s="142"/>
      <c r="G41" s="34">
        <v>6</v>
      </c>
      <c r="H41" s="34">
        <v>2025</v>
      </c>
      <c r="I41" s="34">
        <v>2</v>
      </c>
      <c r="J41" s="34">
        <v>1974</v>
      </c>
      <c r="K41" s="142"/>
      <c r="L41" s="34">
        <v>11</v>
      </c>
      <c r="M41" s="34">
        <v>2025</v>
      </c>
    </row>
    <row r="42" spans="4:13" ht="16.5" thickBot="1" x14ac:dyDescent="0.3">
      <c r="D42" s="33">
        <v>3</v>
      </c>
      <c r="E42" s="34">
        <v>1969</v>
      </c>
      <c r="F42" s="142"/>
      <c r="G42" s="34">
        <v>7</v>
      </c>
      <c r="H42" s="34">
        <v>2025</v>
      </c>
      <c r="I42" s="34">
        <v>3</v>
      </c>
      <c r="J42" s="34">
        <v>1974</v>
      </c>
      <c r="K42" s="142"/>
      <c r="L42" s="34">
        <v>12</v>
      </c>
      <c r="M42" s="34">
        <v>2025</v>
      </c>
    </row>
    <row r="43" spans="4:13" ht="16.5" thickBot="1" x14ac:dyDescent="0.3">
      <c r="D43" s="33">
        <v>4</v>
      </c>
      <c r="E43" s="34">
        <v>1969</v>
      </c>
      <c r="F43" s="142"/>
      <c r="G43" s="34">
        <v>8</v>
      </c>
      <c r="H43" s="34">
        <v>2025</v>
      </c>
      <c r="I43" s="34">
        <v>4</v>
      </c>
      <c r="J43" s="34">
        <v>1974</v>
      </c>
      <c r="K43" s="143"/>
      <c r="L43" s="32">
        <v>1</v>
      </c>
      <c r="M43" s="34">
        <v>2026</v>
      </c>
    </row>
    <row r="44" spans="4:13" ht="16.5" thickBot="1" x14ac:dyDescent="0.3">
      <c r="D44" s="33">
        <v>5</v>
      </c>
      <c r="E44" s="34">
        <v>1969</v>
      </c>
      <c r="F44" s="142"/>
      <c r="G44" s="34">
        <v>9</v>
      </c>
      <c r="H44" s="34">
        <v>2025</v>
      </c>
      <c r="I44" s="34">
        <v>5</v>
      </c>
      <c r="J44" s="34">
        <v>1974</v>
      </c>
      <c r="K44" s="141" t="s">
        <v>56</v>
      </c>
      <c r="L44" s="34">
        <v>6</v>
      </c>
      <c r="M44" s="34">
        <v>2026</v>
      </c>
    </row>
    <row r="45" spans="4:13" ht="16.5" thickBot="1" x14ac:dyDescent="0.3">
      <c r="D45" s="33">
        <v>6</v>
      </c>
      <c r="E45" s="34">
        <v>1969</v>
      </c>
      <c r="F45" s="142"/>
      <c r="G45" s="34">
        <v>10</v>
      </c>
      <c r="H45" s="34">
        <v>2025</v>
      </c>
      <c r="I45" s="34">
        <v>6</v>
      </c>
      <c r="J45" s="34">
        <v>1974</v>
      </c>
      <c r="K45" s="142"/>
      <c r="L45" s="34">
        <v>7</v>
      </c>
      <c r="M45" s="34">
        <v>2026</v>
      </c>
    </row>
    <row r="46" spans="4:13" ht="16.5" thickBot="1" x14ac:dyDescent="0.3">
      <c r="D46" s="33">
        <v>7</v>
      </c>
      <c r="E46" s="34">
        <v>1969</v>
      </c>
      <c r="F46" s="142"/>
      <c r="G46" s="34">
        <v>11</v>
      </c>
      <c r="H46" s="34">
        <v>2025</v>
      </c>
      <c r="I46" s="34">
        <v>7</v>
      </c>
      <c r="J46" s="34">
        <v>1974</v>
      </c>
      <c r="K46" s="142"/>
      <c r="L46" s="34">
        <v>8</v>
      </c>
      <c r="M46" s="34">
        <v>2026</v>
      </c>
    </row>
    <row r="47" spans="4:13" ht="16.5" thickBot="1" x14ac:dyDescent="0.3">
      <c r="D47" s="33">
        <v>8</v>
      </c>
      <c r="E47" s="34">
        <v>1969</v>
      </c>
      <c r="F47" s="142"/>
      <c r="G47" s="34">
        <v>12</v>
      </c>
      <c r="H47" s="34">
        <v>2025</v>
      </c>
      <c r="I47" s="34">
        <v>8</v>
      </c>
      <c r="J47" s="34">
        <v>1974</v>
      </c>
      <c r="K47" s="142"/>
      <c r="L47" s="34">
        <v>9</v>
      </c>
      <c r="M47" s="34">
        <v>2026</v>
      </c>
    </row>
    <row r="48" spans="4:13" ht="16.5" thickBot="1" x14ac:dyDescent="0.3">
      <c r="D48" s="33">
        <v>9</v>
      </c>
      <c r="E48" s="34">
        <v>1969</v>
      </c>
      <c r="F48" s="143"/>
      <c r="G48" s="32">
        <v>1</v>
      </c>
      <c r="H48" s="34">
        <v>2026</v>
      </c>
      <c r="I48" s="34">
        <v>9</v>
      </c>
      <c r="J48" s="34">
        <v>1974</v>
      </c>
      <c r="K48" s="142"/>
      <c r="L48" s="34">
        <v>10</v>
      </c>
      <c r="M48" s="34">
        <v>2026</v>
      </c>
    </row>
    <row r="49" spans="4:13" ht="16.5" thickBot="1" x14ac:dyDescent="0.3">
      <c r="D49" s="33">
        <v>10</v>
      </c>
      <c r="E49" s="34">
        <v>1969</v>
      </c>
      <c r="F49" s="141" t="s">
        <v>57</v>
      </c>
      <c r="G49" s="34">
        <v>5</v>
      </c>
      <c r="H49" s="34">
        <v>2026</v>
      </c>
      <c r="I49" s="34">
        <v>10</v>
      </c>
      <c r="J49" s="34">
        <v>1974</v>
      </c>
      <c r="K49" s="142"/>
      <c r="L49" s="34">
        <v>11</v>
      </c>
      <c r="M49" s="34">
        <v>2026</v>
      </c>
    </row>
    <row r="50" spans="4:13" ht="16.5" thickBot="1" x14ac:dyDescent="0.3">
      <c r="D50" s="33">
        <v>11</v>
      </c>
      <c r="E50" s="34">
        <v>1969</v>
      </c>
      <c r="F50" s="142"/>
      <c r="G50" s="34">
        <v>6</v>
      </c>
      <c r="H50" s="34">
        <v>2026</v>
      </c>
      <c r="I50" s="34">
        <v>11</v>
      </c>
      <c r="J50" s="34">
        <v>1974</v>
      </c>
      <c r="K50" s="142"/>
      <c r="L50" s="34">
        <v>12</v>
      </c>
      <c r="M50" s="34">
        <v>2026</v>
      </c>
    </row>
    <row r="51" spans="4:13" ht="16.5" thickBot="1" x14ac:dyDescent="0.3">
      <c r="D51" s="33">
        <v>12</v>
      </c>
      <c r="E51" s="34">
        <v>1969</v>
      </c>
      <c r="F51" s="142"/>
      <c r="G51" s="34">
        <v>7</v>
      </c>
      <c r="H51" s="34">
        <v>2026</v>
      </c>
      <c r="I51" s="34">
        <v>12</v>
      </c>
      <c r="J51" s="34">
        <v>1974</v>
      </c>
      <c r="K51" s="143"/>
      <c r="L51" s="32">
        <v>1</v>
      </c>
      <c r="M51" s="34">
        <v>2027</v>
      </c>
    </row>
    <row r="52" spans="4:13" ht="16.5" thickBot="1" x14ac:dyDescent="0.3">
      <c r="D52" s="33">
        <v>1</v>
      </c>
      <c r="E52" s="34">
        <v>1970</v>
      </c>
      <c r="F52" s="142"/>
      <c r="G52" s="34">
        <v>8</v>
      </c>
      <c r="H52" s="34">
        <v>2026</v>
      </c>
      <c r="I52" s="34">
        <v>1</v>
      </c>
      <c r="J52" s="34">
        <v>1975</v>
      </c>
      <c r="K52" s="141" t="s">
        <v>58</v>
      </c>
      <c r="L52" s="34">
        <v>6</v>
      </c>
      <c r="M52" s="34">
        <v>2027</v>
      </c>
    </row>
    <row r="53" spans="4:13" ht="16.5" thickBot="1" x14ac:dyDescent="0.3">
      <c r="D53" s="33">
        <v>2</v>
      </c>
      <c r="E53" s="34">
        <v>1970</v>
      </c>
      <c r="F53" s="142"/>
      <c r="G53" s="34">
        <v>9</v>
      </c>
      <c r="H53" s="34">
        <v>2026</v>
      </c>
      <c r="I53" s="34">
        <v>2</v>
      </c>
      <c r="J53" s="34">
        <v>1975</v>
      </c>
      <c r="K53" s="142"/>
      <c r="L53" s="34">
        <v>7</v>
      </c>
      <c r="M53" s="34">
        <v>2027</v>
      </c>
    </row>
    <row r="54" spans="4:13" ht="16.5" thickBot="1" x14ac:dyDescent="0.3">
      <c r="D54" s="33">
        <v>3</v>
      </c>
      <c r="E54" s="34">
        <v>1970</v>
      </c>
      <c r="F54" s="142"/>
      <c r="G54" s="34">
        <v>10</v>
      </c>
      <c r="H54" s="34">
        <v>2026</v>
      </c>
      <c r="I54" s="34">
        <v>3</v>
      </c>
      <c r="J54" s="34">
        <v>1975</v>
      </c>
      <c r="K54" s="142"/>
      <c r="L54" s="34">
        <v>8</v>
      </c>
      <c r="M54" s="34">
        <v>2027</v>
      </c>
    </row>
    <row r="55" spans="4:13" ht="16.5" thickBot="1" x14ac:dyDescent="0.3">
      <c r="D55" s="33">
        <v>4</v>
      </c>
      <c r="E55" s="34">
        <v>1970</v>
      </c>
      <c r="F55" s="142"/>
      <c r="G55" s="34">
        <v>11</v>
      </c>
      <c r="H55" s="34">
        <v>2026</v>
      </c>
      <c r="I55" s="34">
        <v>4</v>
      </c>
      <c r="J55" s="34">
        <v>1975</v>
      </c>
      <c r="K55" s="142"/>
      <c r="L55" s="34">
        <v>9</v>
      </c>
      <c r="M55" s="34">
        <v>2027</v>
      </c>
    </row>
    <row r="56" spans="4:13" ht="16.5" thickBot="1" x14ac:dyDescent="0.3">
      <c r="D56" s="33">
        <v>5</v>
      </c>
      <c r="E56" s="34">
        <v>1970</v>
      </c>
      <c r="F56" s="142"/>
      <c r="G56" s="34">
        <v>12</v>
      </c>
      <c r="H56" s="34">
        <v>2026</v>
      </c>
      <c r="I56" s="34">
        <v>5</v>
      </c>
      <c r="J56" s="34">
        <v>1975</v>
      </c>
      <c r="K56" s="142"/>
      <c r="L56" s="34">
        <v>10</v>
      </c>
      <c r="M56" s="34">
        <v>2027</v>
      </c>
    </row>
    <row r="57" spans="4:13" ht="16.5" thickBot="1" x14ac:dyDescent="0.3">
      <c r="D57" s="33">
        <v>6</v>
      </c>
      <c r="E57" s="34">
        <v>1970</v>
      </c>
      <c r="F57" s="143"/>
      <c r="G57" s="32">
        <v>1</v>
      </c>
      <c r="H57" s="34">
        <v>2027</v>
      </c>
      <c r="I57" s="34">
        <v>6</v>
      </c>
      <c r="J57" s="34">
        <v>1975</v>
      </c>
      <c r="K57" s="142"/>
      <c r="L57" s="34">
        <v>11</v>
      </c>
      <c r="M57" s="34">
        <v>2027</v>
      </c>
    </row>
    <row r="58" spans="4:13" ht="16.5" thickBot="1" x14ac:dyDescent="0.3">
      <c r="D58" s="33">
        <v>7</v>
      </c>
      <c r="E58" s="34">
        <v>1970</v>
      </c>
      <c r="F58" s="141" t="s">
        <v>59</v>
      </c>
      <c r="G58" s="34">
        <v>5</v>
      </c>
      <c r="H58" s="34">
        <v>2027</v>
      </c>
      <c r="I58" s="34">
        <v>7</v>
      </c>
      <c r="J58" s="34">
        <v>1975</v>
      </c>
      <c r="K58" s="142"/>
      <c r="L58" s="34">
        <v>12</v>
      </c>
      <c r="M58" s="34">
        <v>2027</v>
      </c>
    </row>
    <row r="59" spans="4:13" ht="16.5" thickBot="1" x14ac:dyDescent="0.3">
      <c r="D59" s="33">
        <v>8</v>
      </c>
      <c r="E59" s="34">
        <v>1970</v>
      </c>
      <c r="F59" s="142"/>
      <c r="G59" s="34">
        <v>6</v>
      </c>
      <c r="H59" s="34">
        <v>2027</v>
      </c>
      <c r="I59" s="34">
        <v>8</v>
      </c>
      <c r="J59" s="34">
        <v>1975</v>
      </c>
      <c r="K59" s="143"/>
      <c r="L59" s="32">
        <v>1</v>
      </c>
      <c r="M59" s="34">
        <v>2028</v>
      </c>
    </row>
    <row r="60" spans="4:13" ht="16.5" thickBot="1" x14ac:dyDescent="0.3">
      <c r="D60" s="33">
        <v>9</v>
      </c>
      <c r="E60" s="34">
        <v>1970</v>
      </c>
      <c r="F60" s="142"/>
      <c r="G60" s="34">
        <v>7</v>
      </c>
      <c r="H60" s="34">
        <v>2027</v>
      </c>
      <c r="I60" s="34">
        <v>9</v>
      </c>
      <c r="J60" s="34">
        <v>1975</v>
      </c>
      <c r="K60" s="141" t="s">
        <v>60</v>
      </c>
      <c r="L60" s="34">
        <v>6</v>
      </c>
      <c r="M60" s="34">
        <v>2028</v>
      </c>
    </row>
    <row r="61" spans="4:13" ht="16.5" thickBot="1" x14ac:dyDescent="0.3">
      <c r="D61" s="33">
        <v>10</v>
      </c>
      <c r="E61" s="34">
        <v>1970</v>
      </c>
      <c r="F61" s="142"/>
      <c r="G61" s="34">
        <v>8</v>
      </c>
      <c r="H61" s="34">
        <v>2027</v>
      </c>
      <c r="I61" s="34">
        <v>10</v>
      </c>
      <c r="J61" s="34">
        <v>1975</v>
      </c>
      <c r="K61" s="142"/>
      <c r="L61" s="34">
        <v>7</v>
      </c>
      <c r="M61" s="34">
        <v>2028</v>
      </c>
    </row>
    <row r="62" spans="4:13" ht="16.5" thickBot="1" x14ac:dyDescent="0.3">
      <c r="D62" s="33">
        <v>11</v>
      </c>
      <c r="E62" s="34">
        <v>1970</v>
      </c>
      <c r="F62" s="142"/>
      <c r="G62" s="34">
        <v>9</v>
      </c>
      <c r="H62" s="34">
        <v>2027</v>
      </c>
      <c r="I62" s="34">
        <v>11</v>
      </c>
      <c r="J62" s="34">
        <v>1975</v>
      </c>
      <c r="K62" s="142"/>
      <c r="L62" s="34">
        <v>8</v>
      </c>
      <c r="M62" s="34">
        <v>2028</v>
      </c>
    </row>
    <row r="63" spans="4:13" ht="16.5" thickBot="1" x14ac:dyDescent="0.3">
      <c r="D63" s="33">
        <v>12</v>
      </c>
      <c r="E63" s="34">
        <v>1970</v>
      </c>
      <c r="F63" s="142"/>
      <c r="G63" s="34">
        <v>10</v>
      </c>
      <c r="H63" s="34">
        <v>2027</v>
      </c>
      <c r="I63" s="34">
        <v>12</v>
      </c>
      <c r="J63" s="34">
        <v>1975</v>
      </c>
      <c r="K63" s="142"/>
      <c r="L63" s="34">
        <v>9</v>
      </c>
      <c r="M63" s="34">
        <v>2028</v>
      </c>
    </row>
    <row r="64" spans="4:13" ht="16.5" thickBot="1" x14ac:dyDescent="0.3">
      <c r="D64" s="33">
        <v>1</v>
      </c>
      <c r="E64" s="34">
        <v>1971</v>
      </c>
      <c r="F64" s="142"/>
      <c r="G64" s="34">
        <v>11</v>
      </c>
      <c r="H64" s="34">
        <v>2027</v>
      </c>
      <c r="I64" s="34">
        <v>1</v>
      </c>
      <c r="J64" s="34">
        <v>1976</v>
      </c>
      <c r="K64" s="142"/>
      <c r="L64" s="34">
        <v>10</v>
      </c>
      <c r="M64" s="34">
        <v>2028</v>
      </c>
    </row>
    <row r="65" spans="4:13" ht="16.5" thickBot="1" x14ac:dyDescent="0.3">
      <c r="D65" s="33">
        <v>2</v>
      </c>
      <c r="E65" s="34">
        <v>1971</v>
      </c>
      <c r="F65" s="142"/>
      <c r="G65" s="34">
        <v>12</v>
      </c>
      <c r="H65" s="34">
        <v>2027</v>
      </c>
      <c r="I65" s="34">
        <v>2</v>
      </c>
      <c r="J65" s="34">
        <v>1976</v>
      </c>
      <c r="K65" s="142"/>
      <c r="L65" s="34">
        <v>11</v>
      </c>
      <c r="M65" s="34">
        <v>2028</v>
      </c>
    </row>
    <row r="66" spans="4:13" ht="16.5" thickBot="1" x14ac:dyDescent="0.3">
      <c r="D66" s="33">
        <v>3</v>
      </c>
      <c r="E66" s="34">
        <v>1971</v>
      </c>
      <c r="F66" s="143"/>
      <c r="G66" s="34">
        <v>1</v>
      </c>
      <c r="H66" s="34">
        <v>2028</v>
      </c>
      <c r="I66" s="34">
        <v>3</v>
      </c>
      <c r="J66" s="34">
        <v>1976</v>
      </c>
      <c r="K66" s="142"/>
      <c r="L66" s="34">
        <v>12</v>
      </c>
      <c r="M66" s="34">
        <v>2028</v>
      </c>
    </row>
    <row r="67" spans="4:13" ht="36" customHeight="1" thickBot="1" x14ac:dyDescent="0.3">
      <c r="D67" s="144" t="s">
        <v>61</v>
      </c>
      <c r="E67" s="145"/>
      <c r="F67" s="34" t="s">
        <v>28</v>
      </c>
      <c r="G67" s="144" t="s">
        <v>62</v>
      </c>
      <c r="H67" s="145"/>
      <c r="I67" s="34">
        <v>4</v>
      </c>
      <c r="J67" s="34">
        <v>1976</v>
      </c>
      <c r="K67" s="143"/>
      <c r="L67" s="32">
        <v>1</v>
      </c>
      <c r="M67" s="34">
        <v>2029</v>
      </c>
    </row>
    <row r="68" spans="4:13" ht="16.5" thickBot="1" x14ac:dyDescent="0.3">
      <c r="D68" s="146"/>
      <c r="E68" s="146"/>
      <c r="F68" s="146"/>
      <c r="G68" s="146"/>
      <c r="H68" s="147"/>
      <c r="I68" s="34">
        <v>5</v>
      </c>
      <c r="J68" s="34">
        <v>1976</v>
      </c>
      <c r="K68" s="141" t="s">
        <v>63</v>
      </c>
      <c r="L68" s="34">
        <v>6</v>
      </c>
      <c r="M68" s="34">
        <v>2029</v>
      </c>
    </row>
    <row r="69" spans="4:13" ht="16.5" thickBot="1" x14ac:dyDescent="0.3">
      <c r="D69" s="148"/>
      <c r="E69" s="148"/>
      <c r="F69" s="148"/>
      <c r="G69" s="148"/>
      <c r="H69" s="149"/>
      <c r="I69" s="34">
        <v>6</v>
      </c>
      <c r="J69" s="34">
        <v>1976</v>
      </c>
      <c r="K69" s="142"/>
      <c r="L69" s="34">
        <v>7</v>
      </c>
      <c r="M69" s="34">
        <v>2029</v>
      </c>
    </row>
    <row r="70" spans="4:13" ht="16.5" thickBot="1" x14ac:dyDescent="0.3">
      <c r="D70" s="148"/>
      <c r="E70" s="148"/>
      <c r="F70" s="148"/>
      <c r="G70" s="148"/>
      <c r="H70" s="149"/>
      <c r="I70" s="34">
        <v>7</v>
      </c>
      <c r="J70" s="34">
        <v>1976</v>
      </c>
      <c r="K70" s="142"/>
      <c r="L70" s="34">
        <v>8</v>
      </c>
      <c r="M70" s="34">
        <v>2029</v>
      </c>
    </row>
    <row r="71" spans="4:13" ht="16.5" thickBot="1" x14ac:dyDescent="0.3">
      <c r="D71" s="148"/>
      <c r="E71" s="148"/>
      <c r="F71" s="148"/>
      <c r="G71" s="148"/>
      <c r="H71" s="149"/>
      <c r="I71" s="34">
        <v>8</v>
      </c>
      <c r="J71" s="34">
        <v>1976</v>
      </c>
      <c r="K71" s="142"/>
      <c r="L71" s="34">
        <v>9</v>
      </c>
      <c r="M71" s="34">
        <v>2029</v>
      </c>
    </row>
    <row r="72" spans="4:13" ht="16.5" thickBot="1" x14ac:dyDescent="0.3">
      <c r="D72" s="148"/>
      <c r="E72" s="148"/>
      <c r="F72" s="148"/>
      <c r="G72" s="148"/>
      <c r="H72" s="149"/>
      <c r="I72" s="34">
        <v>9</v>
      </c>
      <c r="J72" s="34">
        <v>1976</v>
      </c>
      <c r="K72" s="142"/>
      <c r="L72" s="34">
        <v>10</v>
      </c>
      <c r="M72" s="34">
        <v>2029</v>
      </c>
    </row>
    <row r="73" spans="4:13" ht="16.5" thickBot="1" x14ac:dyDescent="0.3">
      <c r="D73" s="148"/>
      <c r="E73" s="148"/>
      <c r="F73" s="148"/>
      <c r="G73" s="148"/>
      <c r="H73" s="149"/>
      <c r="I73" s="34">
        <v>10</v>
      </c>
      <c r="J73" s="34">
        <v>1976</v>
      </c>
      <c r="K73" s="142"/>
      <c r="L73" s="34">
        <v>11</v>
      </c>
      <c r="M73" s="34">
        <v>2029</v>
      </c>
    </row>
    <row r="74" spans="4:13" ht="16.5" thickBot="1" x14ac:dyDescent="0.3">
      <c r="D74" s="148"/>
      <c r="E74" s="148"/>
      <c r="F74" s="148"/>
      <c r="G74" s="148"/>
      <c r="H74" s="149"/>
      <c r="I74" s="34">
        <v>11</v>
      </c>
      <c r="J74" s="34">
        <v>1976</v>
      </c>
      <c r="K74" s="142"/>
      <c r="L74" s="34">
        <v>12</v>
      </c>
      <c r="M74" s="34">
        <v>2029</v>
      </c>
    </row>
    <row r="75" spans="4:13" ht="16.5" thickBot="1" x14ac:dyDescent="0.3">
      <c r="D75" s="148"/>
      <c r="E75" s="148"/>
      <c r="F75" s="148"/>
      <c r="G75" s="148"/>
      <c r="H75" s="149"/>
      <c r="I75" s="34">
        <v>12</v>
      </c>
      <c r="J75" s="34">
        <v>1976</v>
      </c>
      <c r="K75" s="143"/>
      <c r="L75" s="32">
        <v>1</v>
      </c>
      <c r="M75" s="34">
        <v>2030</v>
      </c>
    </row>
    <row r="76" spans="4:13" ht="16.5" thickBot="1" x14ac:dyDescent="0.3">
      <c r="D76" s="148"/>
      <c r="E76" s="148"/>
      <c r="F76" s="148"/>
      <c r="G76" s="148"/>
      <c r="H76" s="149"/>
      <c r="I76" s="34">
        <v>1</v>
      </c>
      <c r="J76" s="34">
        <v>1977</v>
      </c>
      <c r="K76" s="141" t="s">
        <v>64</v>
      </c>
      <c r="L76" s="34">
        <v>6</v>
      </c>
      <c r="M76" s="34">
        <v>2030</v>
      </c>
    </row>
    <row r="77" spans="4:13" ht="16.5" thickBot="1" x14ac:dyDescent="0.3">
      <c r="D77" s="148"/>
      <c r="E77" s="148"/>
      <c r="F77" s="148"/>
      <c r="G77" s="148"/>
      <c r="H77" s="149"/>
      <c r="I77" s="34">
        <v>2</v>
      </c>
      <c r="J77" s="34">
        <v>1977</v>
      </c>
      <c r="K77" s="142"/>
      <c r="L77" s="34">
        <v>7</v>
      </c>
      <c r="M77" s="34">
        <v>2030</v>
      </c>
    </row>
    <row r="78" spans="4:13" ht="16.5" thickBot="1" x14ac:dyDescent="0.3">
      <c r="D78" s="148"/>
      <c r="E78" s="148"/>
      <c r="F78" s="148"/>
      <c r="G78" s="148"/>
      <c r="H78" s="149"/>
      <c r="I78" s="34">
        <v>3</v>
      </c>
      <c r="J78" s="34">
        <v>1977</v>
      </c>
      <c r="K78" s="142"/>
      <c r="L78" s="34">
        <v>8</v>
      </c>
      <c r="M78" s="34">
        <v>2030</v>
      </c>
    </row>
    <row r="79" spans="4:13" ht="16.5" thickBot="1" x14ac:dyDescent="0.3">
      <c r="D79" s="148"/>
      <c r="E79" s="148"/>
      <c r="F79" s="148"/>
      <c r="G79" s="148"/>
      <c r="H79" s="149"/>
      <c r="I79" s="34">
        <v>4</v>
      </c>
      <c r="J79" s="34">
        <v>1977</v>
      </c>
      <c r="K79" s="142"/>
      <c r="L79" s="34">
        <v>9</v>
      </c>
      <c r="M79" s="34">
        <v>2030</v>
      </c>
    </row>
    <row r="80" spans="4:13" ht="16.5" thickBot="1" x14ac:dyDescent="0.3">
      <c r="D80" s="148"/>
      <c r="E80" s="148"/>
      <c r="F80" s="148"/>
      <c r="G80" s="148"/>
      <c r="H80" s="149"/>
      <c r="I80" s="34">
        <v>5</v>
      </c>
      <c r="J80" s="34">
        <v>1977</v>
      </c>
      <c r="K80" s="142"/>
      <c r="L80" s="34">
        <v>10</v>
      </c>
      <c r="M80" s="34">
        <v>2030</v>
      </c>
    </row>
    <row r="81" spans="4:13" ht="16.5" thickBot="1" x14ac:dyDescent="0.3">
      <c r="D81" s="148"/>
      <c r="E81" s="148"/>
      <c r="F81" s="148"/>
      <c r="G81" s="148"/>
      <c r="H81" s="149"/>
      <c r="I81" s="34">
        <v>6</v>
      </c>
      <c r="J81" s="34">
        <v>1977</v>
      </c>
      <c r="K81" s="142"/>
      <c r="L81" s="34">
        <v>11</v>
      </c>
      <c r="M81" s="34">
        <v>2030</v>
      </c>
    </row>
    <row r="82" spans="4:13" ht="16.5" thickBot="1" x14ac:dyDescent="0.3">
      <c r="D82" s="148"/>
      <c r="E82" s="148"/>
      <c r="F82" s="148"/>
      <c r="G82" s="148"/>
      <c r="H82" s="149"/>
      <c r="I82" s="34">
        <v>7</v>
      </c>
      <c r="J82" s="34">
        <v>1977</v>
      </c>
      <c r="K82" s="142"/>
      <c r="L82" s="34">
        <v>12</v>
      </c>
      <c r="M82" s="34">
        <v>2030</v>
      </c>
    </row>
    <row r="83" spans="4:13" ht="16.5" thickBot="1" x14ac:dyDescent="0.3">
      <c r="D83" s="148"/>
      <c r="E83" s="148"/>
      <c r="F83" s="148"/>
      <c r="G83" s="148"/>
      <c r="H83" s="149"/>
      <c r="I83" s="34">
        <v>8</v>
      </c>
      <c r="J83" s="34">
        <v>1977</v>
      </c>
      <c r="K83" s="143"/>
      <c r="L83" s="32">
        <v>1</v>
      </c>
      <c r="M83" s="34">
        <v>2031</v>
      </c>
    </row>
    <row r="84" spans="4:13" ht="16.5" thickBot="1" x14ac:dyDescent="0.3">
      <c r="D84" s="148"/>
      <c r="E84" s="148"/>
      <c r="F84" s="148"/>
      <c r="G84" s="148"/>
      <c r="H84" s="149"/>
      <c r="I84" s="34">
        <v>9</v>
      </c>
      <c r="J84" s="34">
        <v>1977</v>
      </c>
      <c r="K84" s="141" t="s">
        <v>65</v>
      </c>
      <c r="L84" s="34">
        <v>6</v>
      </c>
      <c r="M84" s="34">
        <v>2031</v>
      </c>
    </row>
    <row r="85" spans="4:13" ht="16.5" thickBot="1" x14ac:dyDescent="0.3">
      <c r="D85" s="148"/>
      <c r="E85" s="148"/>
      <c r="F85" s="148"/>
      <c r="G85" s="148"/>
      <c r="H85" s="149"/>
      <c r="I85" s="34">
        <v>10</v>
      </c>
      <c r="J85" s="34">
        <v>1977</v>
      </c>
      <c r="K85" s="142"/>
      <c r="L85" s="34">
        <v>7</v>
      </c>
      <c r="M85" s="34">
        <v>2031</v>
      </c>
    </row>
    <row r="86" spans="4:13" ht="16.5" thickBot="1" x14ac:dyDescent="0.3">
      <c r="D86" s="148"/>
      <c r="E86" s="148"/>
      <c r="F86" s="148"/>
      <c r="G86" s="148"/>
      <c r="H86" s="149"/>
      <c r="I86" s="34">
        <v>11</v>
      </c>
      <c r="J86" s="34">
        <v>1977</v>
      </c>
      <c r="K86" s="142"/>
      <c r="L86" s="34">
        <v>8</v>
      </c>
      <c r="M86" s="34">
        <v>2031</v>
      </c>
    </row>
    <row r="87" spans="4:13" ht="16.5" thickBot="1" x14ac:dyDescent="0.3">
      <c r="D87" s="148"/>
      <c r="E87" s="148"/>
      <c r="F87" s="148"/>
      <c r="G87" s="148"/>
      <c r="H87" s="149"/>
      <c r="I87" s="34">
        <v>12</v>
      </c>
      <c r="J87" s="34">
        <v>1977</v>
      </c>
      <c r="K87" s="142"/>
      <c r="L87" s="34">
        <v>9</v>
      </c>
      <c r="M87" s="34">
        <v>2031</v>
      </c>
    </row>
    <row r="88" spans="4:13" ht="16.5" thickBot="1" x14ac:dyDescent="0.3">
      <c r="D88" s="148"/>
      <c r="E88" s="148"/>
      <c r="F88" s="148"/>
      <c r="G88" s="148"/>
      <c r="H88" s="149"/>
      <c r="I88" s="34">
        <v>1</v>
      </c>
      <c r="J88" s="34">
        <v>1978</v>
      </c>
      <c r="K88" s="142"/>
      <c r="L88" s="34">
        <v>10</v>
      </c>
      <c r="M88" s="34">
        <v>2031</v>
      </c>
    </row>
    <row r="89" spans="4:13" ht="16.5" thickBot="1" x14ac:dyDescent="0.3">
      <c r="D89" s="148"/>
      <c r="E89" s="148"/>
      <c r="F89" s="148"/>
      <c r="G89" s="148"/>
      <c r="H89" s="149"/>
      <c r="I89" s="34">
        <v>2</v>
      </c>
      <c r="J89" s="34">
        <v>1978</v>
      </c>
      <c r="K89" s="142"/>
      <c r="L89" s="34">
        <v>11</v>
      </c>
      <c r="M89" s="34">
        <v>2031</v>
      </c>
    </row>
    <row r="90" spans="4:13" ht="16.5" thickBot="1" x14ac:dyDescent="0.3">
      <c r="D90" s="148"/>
      <c r="E90" s="148"/>
      <c r="F90" s="148"/>
      <c r="G90" s="148"/>
      <c r="H90" s="149"/>
      <c r="I90" s="34">
        <v>3</v>
      </c>
      <c r="J90" s="34">
        <v>1978</v>
      </c>
      <c r="K90" s="142"/>
      <c r="L90" s="34">
        <v>12</v>
      </c>
      <c r="M90" s="34">
        <v>2031</v>
      </c>
    </row>
    <row r="91" spans="4:13" ht="16.5" thickBot="1" x14ac:dyDescent="0.3">
      <c r="D91" s="148"/>
      <c r="E91" s="148"/>
      <c r="F91" s="148"/>
      <c r="G91" s="148"/>
      <c r="H91" s="149"/>
      <c r="I91" s="34">
        <v>4</v>
      </c>
      <c r="J91" s="34">
        <v>1978</v>
      </c>
      <c r="K91" s="143"/>
      <c r="L91" s="32">
        <v>1</v>
      </c>
      <c r="M91" s="34">
        <v>2032</v>
      </c>
    </row>
    <row r="92" spans="4:13" ht="16.5" thickBot="1" x14ac:dyDescent="0.3">
      <c r="D92" s="148"/>
      <c r="E92" s="148"/>
      <c r="F92" s="148"/>
      <c r="G92" s="148"/>
      <c r="H92" s="149"/>
      <c r="I92" s="34">
        <v>5</v>
      </c>
      <c r="J92" s="34">
        <v>1978</v>
      </c>
      <c r="K92" s="141" t="s">
        <v>66</v>
      </c>
      <c r="L92" s="34">
        <v>6</v>
      </c>
      <c r="M92" s="34">
        <v>2032</v>
      </c>
    </row>
    <row r="93" spans="4:13" ht="16.5" thickBot="1" x14ac:dyDescent="0.3">
      <c r="D93" s="148"/>
      <c r="E93" s="148"/>
      <c r="F93" s="148"/>
      <c r="G93" s="148"/>
      <c r="H93" s="149"/>
      <c r="I93" s="34">
        <v>6</v>
      </c>
      <c r="J93" s="34">
        <v>1978</v>
      </c>
      <c r="K93" s="142"/>
      <c r="L93" s="34">
        <v>7</v>
      </c>
      <c r="M93" s="34">
        <v>2032</v>
      </c>
    </row>
    <row r="94" spans="4:13" ht="16.5" thickBot="1" x14ac:dyDescent="0.3">
      <c r="D94" s="148"/>
      <c r="E94" s="148"/>
      <c r="F94" s="148"/>
      <c r="G94" s="148"/>
      <c r="H94" s="149"/>
      <c r="I94" s="34">
        <v>7</v>
      </c>
      <c r="J94" s="34">
        <v>1978</v>
      </c>
      <c r="K94" s="142"/>
      <c r="L94" s="34">
        <v>8</v>
      </c>
      <c r="M94" s="34">
        <v>2032</v>
      </c>
    </row>
    <row r="95" spans="4:13" ht="16.5" thickBot="1" x14ac:dyDescent="0.3">
      <c r="D95" s="148"/>
      <c r="E95" s="148"/>
      <c r="F95" s="148"/>
      <c r="G95" s="148"/>
      <c r="H95" s="149"/>
      <c r="I95" s="34">
        <v>8</v>
      </c>
      <c r="J95" s="34">
        <v>1978</v>
      </c>
      <c r="K95" s="142"/>
      <c r="L95" s="34">
        <v>9</v>
      </c>
      <c r="M95" s="34">
        <v>2032</v>
      </c>
    </row>
    <row r="96" spans="4:13" ht="16.5" thickBot="1" x14ac:dyDescent="0.3">
      <c r="D96" s="148"/>
      <c r="E96" s="148"/>
      <c r="F96" s="148"/>
      <c r="G96" s="148"/>
      <c r="H96" s="149"/>
      <c r="I96" s="34">
        <v>9</v>
      </c>
      <c r="J96" s="34">
        <v>1978</v>
      </c>
      <c r="K96" s="142"/>
      <c r="L96" s="34">
        <v>10</v>
      </c>
      <c r="M96" s="34">
        <v>2032</v>
      </c>
    </row>
    <row r="97" spans="4:13" ht="16.5" thickBot="1" x14ac:dyDescent="0.3">
      <c r="D97" s="148"/>
      <c r="E97" s="148"/>
      <c r="F97" s="148"/>
      <c r="G97" s="148"/>
      <c r="H97" s="149"/>
      <c r="I97" s="34">
        <v>10</v>
      </c>
      <c r="J97" s="34">
        <v>1978</v>
      </c>
      <c r="K97" s="142"/>
      <c r="L97" s="34">
        <v>11</v>
      </c>
      <c r="M97" s="34">
        <v>2032</v>
      </c>
    </row>
    <row r="98" spans="4:13" ht="16.5" thickBot="1" x14ac:dyDescent="0.3">
      <c r="D98" s="148"/>
      <c r="E98" s="148"/>
      <c r="F98" s="148"/>
      <c r="G98" s="148"/>
      <c r="H98" s="149"/>
      <c r="I98" s="34">
        <v>11</v>
      </c>
      <c r="J98" s="34">
        <v>1978</v>
      </c>
      <c r="K98" s="142"/>
      <c r="L98" s="34">
        <v>12</v>
      </c>
      <c r="M98" s="34">
        <v>2032</v>
      </c>
    </row>
    <row r="99" spans="4:13" ht="16.5" thickBot="1" x14ac:dyDescent="0.3">
      <c r="D99" s="148"/>
      <c r="E99" s="148"/>
      <c r="F99" s="148"/>
      <c r="G99" s="148"/>
      <c r="H99" s="149"/>
      <c r="I99" s="34">
        <v>12</v>
      </c>
      <c r="J99" s="34">
        <v>1978</v>
      </c>
      <c r="K99" s="143"/>
      <c r="L99" s="32">
        <v>1</v>
      </c>
      <c r="M99" s="34">
        <v>2033</v>
      </c>
    </row>
    <row r="100" spans="4:13" ht="16.5" thickBot="1" x14ac:dyDescent="0.3">
      <c r="D100" s="148"/>
      <c r="E100" s="148"/>
      <c r="F100" s="148"/>
      <c r="G100" s="148"/>
      <c r="H100" s="149"/>
      <c r="I100" s="34">
        <v>1</v>
      </c>
      <c r="J100" s="34">
        <v>1979</v>
      </c>
      <c r="K100" s="141" t="s">
        <v>67</v>
      </c>
      <c r="L100" s="34">
        <v>6</v>
      </c>
      <c r="M100" s="34">
        <v>2033</v>
      </c>
    </row>
    <row r="101" spans="4:13" ht="16.5" thickBot="1" x14ac:dyDescent="0.3">
      <c r="D101" s="148"/>
      <c r="E101" s="148"/>
      <c r="F101" s="148"/>
      <c r="G101" s="148"/>
      <c r="H101" s="149"/>
      <c r="I101" s="34">
        <v>2</v>
      </c>
      <c r="J101" s="34">
        <v>1979</v>
      </c>
      <c r="K101" s="142"/>
      <c r="L101" s="34">
        <v>7</v>
      </c>
      <c r="M101" s="34">
        <v>2033</v>
      </c>
    </row>
    <row r="102" spans="4:13" ht="16.5" thickBot="1" x14ac:dyDescent="0.3">
      <c r="D102" s="148"/>
      <c r="E102" s="148"/>
      <c r="F102" s="148"/>
      <c r="G102" s="148"/>
      <c r="H102" s="149"/>
      <c r="I102" s="34">
        <v>3</v>
      </c>
      <c r="J102" s="34">
        <v>1979</v>
      </c>
      <c r="K102" s="142"/>
      <c r="L102" s="34">
        <v>8</v>
      </c>
      <c r="M102" s="34">
        <v>2033</v>
      </c>
    </row>
    <row r="103" spans="4:13" ht="16.5" thickBot="1" x14ac:dyDescent="0.3">
      <c r="D103" s="148"/>
      <c r="E103" s="148"/>
      <c r="F103" s="148"/>
      <c r="G103" s="148"/>
      <c r="H103" s="149"/>
      <c r="I103" s="34">
        <v>4</v>
      </c>
      <c r="J103" s="34">
        <v>1979</v>
      </c>
      <c r="K103" s="142"/>
      <c r="L103" s="34">
        <v>9</v>
      </c>
      <c r="M103" s="34">
        <v>2033</v>
      </c>
    </row>
    <row r="104" spans="4:13" ht="16.5" thickBot="1" x14ac:dyDescent="0.3">
      <c r="D104" s="148"/>
      <c r="E104" s="148"/>
      <c r="F104" s="148"/>
      <c r="G104" s="148"/>
      <c r="H104" s="149"/>
      <c r="I104" s="34">
        <v>5</v>
      </c>
      <c r="J104" s="34">
        <v>1979</v>
      </c>
      <c r="K104" s="142"/>
      <c r="L104" s="34">
        <v>10</v>
      </c>
      <c r="M104" s="34">
        <v>2033</v>
      </c>
    </row>
    <row r="105" spans="4:13" ht="16.5" thickBot="1" x14ac:dyDescent="0.3">
      <c r="D105" s="148"/>
      <c r="E105" s="148"/>
      <c r="F105" s="148"/>
      <c r="G105" s="148"/>
      <c r="H105" s="149"/>
      <c r="I105" s="34">
        <v>6</v>
      </c>
      <c r="J105" s="34">
        <v>1979</v>
      </c>
      <c r="K105" s="142"/>
      <c r="L105" s="34">
        <v>11</v>
      </c>
      <c r="M105" s="34">
        <v>2033</v>
      </c>
    </row>
    <row r="106" spans="4:13" ht="16.5" thickBot="1" x14ac:dyDescent="0.3">
      <c r="D106" s="148"/>
      <c r="E106" s="148"/>
      <c r="F106" s="148"/>
      <c r="G106" s="148"/>
      <c r="H106" s="149"/>
      <c r="I106" s="34">
        <v>7</v>
      </c>
      <c r="J106" s="34">
        <v>1979</v>
      </c>
      <c r="K106" s="142"/>
      <c r="L106" s="34">
        <v>12</v>
      </c>
      <c r="M106" s="34">
        <v>2033</v>
      </c>
    </row>
    <row r="107" spans="4:13" ht="16.5" thickBot="1" x14ac:dyDescent="0.3">
      <c r="D107" s="148"/>
      <c r="E107" s="148"/>
      <c r="F107" s="148"/>
      <c r="G107" s="148"/>
      <c r="H107" s="149"/>
      <c r="I107" s="34">
        <v>8</v>
      </c>
      <c r="J107" s="34">
        <v>1979</v>
      </c>
      <c r="K107" s="143"/>
      <c r="L107" s="32">
        <v>1</v>
      </c>
      <c r="M107" s="34">
        <v>2034</v>
      </c>
    </row>
    <row r="108" spans="4:13" ht="16.5" thickBot="1" x14ac:dyDescent="0.3">
      <c r="D108" s="148"/>
      <c r="E108" s="148"/>
      <c r="F108" s="148"/>
      <c r="G108" s="148"/>
      <c r="H108" s="149"/>
      <c r="I108" s="34">
        <v>9</v>
      </c>
      <c r="J108" s="34">
        <v>1979</v>
      </c>
      <c r="K108" s="141" t="s">
        <v>68</v>
      </c>
      <c r="L108" s="34">
        <v>6</v>
      </c>
      <c r="M108" s="34">
        <v>2034</v>
      </c>
    </row>
    <row r="109" spans="4:13" ht="16.5" thickBot="1" x14ac:dyDescent="0.3">
      <c r="D109" s="148"/>
      <c r="E109" s="148"/>
      <c r="F109" s="148"/>
      <c r="G109" s="148"/>
      <c r="H109" s="149"/>
      <c r="I109" s="34">
        <v>10</v>
      </c>
      <c r="J109" s="34">
        <v>1979</v>
      </c>
      <c r="K109" s="142"/>
      <c r="L109" s="34">
        <v>7</v>
      </c>
      <c r="M109" s="34">
        <v>2034</v>
      </c>
    </row>
    <row r="110" spans="4:13" ht="16.5" thickBot="1" x14ac:dyDescent="0.3">
      <c r="D110" s="148"/>
      <c r="E110" s="148"/>
      <c r="F110" s="148"/>
      <c r="G110" s="148"/>
      <c r="H110" s="149"/>
      <c r="I110" s="34">
        <v>11</v>
      </c>
      <c r="J110" s="34">
        <v>1979</v>
      </c>
      <c r="K110" s="142"/>
      <c r="L110" s="34">
        <v>8</v>
      </c>
      <c r="M110" s="34">
        <v>2034</v>
      </c>
    </row>
    <row r="111" spans="4:13" ht="16.5" thickBot="1" x14ac:dyDescent="0.3">
      <c r="D111" s="148"/>
      <c r="E111" s="148"/>
      <c r="F111" s="148"/>
      <c r="G111" s="148"/>
      <c r="H111" s="149"/>
      <c r="I111" s="34">
        <v>12</v>
      </c>
      <c r="J111" s="34">
        <v>1979</v>
      </c>
      <c r="K111" s="142"/>
      <c r="L111" s="34">
        <v>9</v>
      </c>
      <c r="M111" s="34">
        <v>2034</v>
      </c>
    </row>
    <row r="112" spans="4:13" ht="16.5" thickBot="1" x14ac:dyDescent="0.3">
      <c r="D112" s="148"/>
      <c r="E112" s="148"/>
      <c r="F112" s="148"/>
      <c r="G112" s="148"/>
      <c r="H112" s="149"/>
      <c r="I112" s="34">
        <v>1</v>
      </c>
      <c r="J112" s="34">
        <v>1980</v>
      </c>
      <c r="K112" s="142"/>
      <c r="L112" s="34">
        <v>10</v>
      </c>
      <c r="M112" s="34">
        <v>2034</v>
      </c>
    </row>
    <row r="113" spans="4:13" ht="16.5" thickBot="1" x14ac:dyDescent="0.3">
      <c r="D113" s="148"/>
      <c r="E113" s="148"/>
      <c r="F113" s="148"/>
      <c r="G113" s="148"/>
      <c r="H113" s="149"/>
      <c r="I113" s="34">
        <v>2</v>
      </c>
      <c r="J113" s="34">
        <v>1980</v>
      </c>
      <c r="K113" s="142"/>
      <c r="L113" s="34">
        <v>11</v>
      </c>
      <c r="M113" s="34">
        <v>2034</v>
      </c>
    </row>
    <row r="114" spans="4:13" ht="16.5" thickBot="1" x14ac:dyDescent="0.3">
      <c r="D114" s="148"/>
      <c r="E114" s="148"/>
      <c r="F114" s="148"/>
      <c r="G114" s="148"/>
      <c r="H114" s="149"/>
      <c r="I114" s="34">
        <v>3</v>
      </c>
      <c r="J114" s="34">
        <v>1980</v>
      </c>
      <c r="K114" s="142"/>
      <c r="L114" s="34">
        <v>12</v>
      </c>
      <c r="M114" s="34">
        <v>2034</v>
      </c>
    </row>
    <row r="115" spans="4:13" ht="16.5" thickBot="1" x14ac:dyDescent="0.3">
      <c r="D115" s="148"/>
      <c r="E115" s="148"/>
      <c r="F115" s="148"/>
      <c r="G115" s="148"/>
      <c r="H115" s="149"/>
      <c r="I115" s="34">
        <v>4</v>
      </c>
      <c r="J115" s="34">
        <v>1980</v>
      </c>
      <c r="K115" s="143"/>
      <c r="L115" s="32">
        <v>1</v>
      </c>
      <c r="M115" s="34">
        <v>2035</v>
      </c>
    </row>
    <row r="116" spans="4:13" ht="36" customHeight="1" thickBot="1" x14ac:dyDescent="0.3">
      <c r="D116" s="148"/>
      <c r="E116" s="148"/>
      <c r="F116" s="148"/>
      <c r="G116" s="148"/>
      <c r="H116" s="149"/>
      <c r="I116" s="144" t="s">
        <v>69</v>
      </c>
      <c r="J116" s="145"/>
      <c r="K116" s="34" t="s">
        <v>70</v>
      </c>
      <c r="L116" s="144" t="s">
        <v>71</v>
      </c>
      <c r="M116" s="145"/>
    </row>
  </sheetData>
  <mergeCells count="34">
    <mergeCell ref="D67:E67"/>
    <mergeCell ref="G67:H67"/>
    <mergeCell ref="L116:M116"/>
    <mergeCell ref="D68:H116"/>
    <mergeCell ref="K68:K75"/>
    <mergeCell ref="K76:K83"/>
    <mergeCell ref="K84:K91"/>
    <mergeCell ref="K92:K99"/>
    <mergeCell ref="K100:K107"/>
    <mergeCell ref="K108:K115"/>
    <mergeCell ref="I116:J116"/>
    <mergeCell ref="F4:F12"/>
    <mergeCell ref="K4:K11"/>
    <mergeCell ref="K12:K19"/>
    <mergeCell ref="F13:F21"/>
    <mergeCell ref="K20:K27"/>
    <mergeCell ref="F22:F30"/>
    <mergeCell ref="K28:K35"/>
    <mergeCell ref="F31:F39"/>
    <mergeCell ref="K36:K43"/>
    <mergeCell ref="F40:F48"/>
    <mergeCell ref="K44:K51"/>
    <mergeCell ref="F49:F57"/>
    <mergeCell ref="K52:K59"/>
    <mergeCell ref="F58:F66"/>
    <mergeCell ref="K60:K67"/>
    <mergeCell ref="D1:H1"/>
    <mergeCell ref="I1:M1"/>
    <mergeCell ref="D2:E2"/>
    <mergeCell ref="F2:F3"/>
    <mergeCell ref="G2:H2"/>
    <mergeCell ref="I2:J2"/>
    <mergeCell ref="K2:K3"/>
    <mergeCell ref="L2:M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nghi hưu</vt:lpstr>
      <vt:lpstr>Thoi viec ngay</vt:lpstr>
      <vt:lpstr>K Chuyen trach</vt:lpstr>
      <vt:lpstr>Bảng ngày nghỉ hưu</vt:lpstr>
      <vt:lpstr>Bang nghi huu PL2</vt:lpstr>
      <vt:lpstr>'K Chuyen trach'!Print_Area</vt:lpstr>
      <vt:lpstr>'nghi hưu'!Print_Area</vt:lpstr>
      <vt:lpstr>'Thoi viec ngay'!Print_Area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NHHOANG</dc:creator>
  <cp:lastModifiedBy>STMTLS</cp:lastModifiedBy>
  <cp:lastPrinted>2024-12-31T02:32:30Z</cp:lastPrinted>
  <dcterms:created xsi:type="dcterms:W3CDTF">2019-09-12T07:20:20Z</dcterms:created>
  <dcterms:modified xsi:type="dcterms:W3CDTF">2025-07-30T06:46:58Z</dcterms:modified>
</cp:coreProperties>
</file>